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onsorzioinest-my.sharepoint.com/personal/info_consorzioinest_it/Documents/iNEST/Documenti_LF/Bandi/OC1/Rendicontazione/"/>
    </mc:Choice>
  </mc:AlternateContent>
  <xr:revisionPtr revIDLastSave="6" documentId="8_{61A801ED-1CAD-4B94-91E7-6F4B13FCBE24}" xr6:coauthVersionLast="47" xr6:coauthVersionMax="47" xr10:uidLastSave="{3AFB9953-17A1-4C47-9F2D-D07FC035E66B}"/>
  <bookViews>
    <workbookView xWindow="-110" yWindow="-110" windowWidth="25180" windowHeight="16140" firstSheet="3" activeTab="6" xr2:uid="{00000000-000D-0000-FFFF-FFFF00000000}"/>
  </bookViews>
  <sheets>
    <sheet name="0. RIEPILOGO" sheetId="1" r:id="rId1"/>
    <sheet name="0.a ISTRUZIONI DI COMPILAZIONE" sheetId="2" r:id="rId2"/>
    <sheet name="Modello Budget GI TENTATIVE" sheetId="4" state="hidden" r:id="rId3"/>
    <sheet name="1.aModello Rendiconto GI " sheetId="5" r:id="rId4"/>
    <sheet name="1.bModello Rendiconto MI" sheetId="6" r:id="rId5"/>
    <sheet name="1.cModello Rendiconto M-PI" sheetId="7" r:id="rId6"/>
    <sheet name="2. Gantt Template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NY27uGk5nCzQon82VyLaXJ2YIwo6MfJzciLScwXHy30="/>
    </ext>
  </extLst>
</workbook>
</file>

<file path=xl/calcChain.xml><?xml version="1.0" encoding="utf-8"?>
<calcChain xmlns="http://schemas.openxmlformats.org/spreadsheetml/2006/main">
  <c r="D37" i="7" l="1"/>
  <c r="C37" i="7"/>
  <c r="D36" i="7"/>
  <c r="C36" i="7"/>
  <c r="D35" i="7"/>
  <c r="C35" i="7"/>
  <c r="P28" i="7"/>
  <c r="O28" i="7"/>
  <c r="N28" i="7"/>
  <c r="M28" i="7"/>
  <c r="E26" i="7"/>
  <c r="D26" i="7"/>
  <c r="G25" i="7"/>
  <c r="J25" i="7" s="1"/>
  <c r="F25" i="7"/>
  <c r="I25" i="7" s="1"/>
  <c r="G24" i="7"/>
  <c r="J24" i="7" s="1"/>
  <c r="F24" i="7"/>
  <c r="I24" i="7" s="1"/>
  <c r="G23" i="7"/>
  <c r="F23" i="7"/>
  <c r="I23" i="7" s="1"/>
  <c r="E22" i="7"/>
  <c r="D22" i="7"/>
  <c r="G21" i="7"/>
  <c r="J21" i="7" s="1"/>
  <c r="F21" i="7"/>
  <c r="G20" i="7"/>
  <c r="J20" i="7" s="1"/>
  <c r="F20" i="7"/>
  <c r="H20" i="7" s="1"/>
  <c r="G19" i="7"/>
  <c r="J19" i="7" s="1"/>
  <c r="F19" i="7"/>
  <c r="E18" i="7"/>
  <c r="D18" i="7"/>
  <c r="G17" i="7"/>
  <c r="J17" i="7" s="1"/>
  <c r="F17" i="7"/>
  <c r="I17" i="7" s="1"/>
  <c r="G16" i="7"/>
  <c r="J16" i="7" s="1"/>
  <c r="F16" i="7"/>
  <c r="I16" i="7" s="1"/>
  <c r="G15" i="7"/>
  <c r="F15" i="7"/>
  <c r="I15" i="7" s="1"/>
  <c r="E14" i="7"/>
  <c r="D14" i="7"/>
  <c r="G13" i="7"/>
  <c r="J13" i="7" s="1"/>
  <c r="F13" i="7"/>
  <c r="G12" i="7"/>
  <c r="J12" i="7" s="1"/>
  <c r="F12" i="7"/>
  <c r="I12" i="7" s="1"/>
  <c r="G11" i="7"/>
  <c r="J11" i="7" s="1"/>
  <c r="F11" i="7"/>
  <c r="E10" i="7"/>
  <c r="D10" i="7"/>
  <c r="G9" i="7"/>
  <c r="F9" i="7"/>
  <c r="I9" i="7" s="1"/>
  <c r="G8" i="7"/>
  <c r="J8" i="7" s="1"/>
  <c r="F8" i="7"/>
  <c r="I8" i="7" s="1"/>
  <c r="G7" i="7"/>
  <c r="J7" i="7" s="1"/>
  <c r="F7" i="7"/>
  <c r="D37" i="6"/>
  <c r="C37" i="6"/>
  <c r="D36" i="6"/>
  <c r="C36" i="6"/>
  <c r="D35" i="6"/>
  <c r="C35" i="6"/>
  <c r="P28" i="6"/>
  <c r="O28" i="6"/>
  <c r="N28" i="6"/>
  <c r="M28" i="6"/>
  <c r="E26" i="6"/>
  <c r="D26" i="6"/>
  <c r="G25" i="6"/>
  <c r="J25" i="6" s="1"/>
  <c r="F25" i="6"/>
  <c r="G24" i="6"/>
  <c r="J24" i="6" s="1"/>
  <c r="F24" i="6"/>
  <c r="G23" i="6"/>
  <c r="J23" i="6" s="1"/>
  <c r="F23" i="6"/>
  <c r="E22" i="6"/>
  <c r="D22" i="6"/>
  <c r="G21" i="6"/>
  <c r="F21" i="6"/>
  <c r="I21" i="6" s="1"/>
  <c r="G20" i="6"/>
  <c r="J20" i="6" s="1"/>
  <c r="F20" i="6"/>
  <c r="I20" i="6" s="1"/>
  <c r="G19" i="6"/>
  <c r="J19" i="6" s="1"/>
  <c r="F19" i="6"/>
  <c r="H19" i="6" s="1"/>
  <c r="E18" i="6"/>
  <c r="D18" i="6"/>
  <c r="G17" i="6"/>
  <c r="F17" i="6"/>
  <c r="I17" i="6" s="1"/>
  <c r="G16" i="6"/>
  <c r="J16" i="6" s="1"/>
  <c r="F16" i="6"/>
  <c r="G15" i="6"/>
  <c r="J15" i="6" s="1"/>
  <c r="F15" i="6"/>
  <c r="I15" i="6" s="1"/>
  <c r="E14" i="6"/>
  <c r="D14" i="6"/>
  <c r="G13" i="6"/>
  <c r="J13" i="6" s="1"/>
  <c r="F13" i="6"/>
  <c r="G12" i="6"/>
  <c r="F12" i="6"/>
  <c r="G11" i="6"/>
  <c r="J11" i="6" s="1"/>
  <c r="F11" i="6"/>
  <c r="I11" i="6" s="1"/>
  <c r="E10" i="6"/>
  <c r="D10" i="6"/>
  <c r="G9" i="6"/>
  <c r="J9" i="6" s="1"/>
  <c r="F9" i="6"/>
  <c r="I9" i="6" s="1"/>
  <c r="G8" i="6"/>
  <c r="F8" i="6"/>
  <c r="I8" i="6" s="1"/>
  <c r="G7" i="6"/>
  <c r="J7" i="6" s="1"/>
  <c r="F7" i="6"/>
  <c r="I7" i="6" s="1"/>
  <c r="D37" i="5"/>
  <c r="C37" i="5"/>
  <c r="D36" i="5"/>
  <c r="C36" i="5"/>
  <c r="D35" i="5"/>
  <c r="C35" i="5"/>
  <c r="P28" i="5"/>
  <c r="O28" i="5"/>
  <c r="N28" i="5"/>
  <c r="M28" i="5"/>
  <c r="E26" i="5"/>
  <c r="D26" i="5"/>
  <c r="G25" i="5"/>
  <c r="J25" i="5" s="1"/>
  <c r="F25" i="5"/>
  <c r="G24" i="5"/>
  <c r="F24" i="5"/>
  <c r="G23" i="5"/>
  <c r="J23" i="5" s="1"/>
  <c r="F23" i="5"/>
  <c r="I23" i="5" s="1"/>
  <c r="E22" i="5"/>
  <c r="D22" i="5"/>
  <c r="G21" i="5"/>
  <c r="J21" i="5" s="1"/>
  <c r="F21" i="5"/>
  <c r="I21" i="5" s="1"/>
  <c r="G20" i="5"/>
  <c r="J20" i="5" s="1"/>
  <c r="F20" i="5"/>
  <c r="H20" i="5" s="1"/>
  <c r="G19" i="5"/>
  <c r="J19" i="5" s="1"/>
  <c r="F19" i="5"/>
  <c r="I19" i="5" s="1"/>
  <c r="E18" i="5"/>
  <c r="D18" i="5"/>
  <c r="G17" i="5"/>
  <c r="J17" i="5" s="1"/>
  <c r="F17" i="5"/>
  <c r="I17" i="5" s="1"/>
  <c r="G16" i="5"/>
  <c r="J16" i="5" s="1"/>
  <c r="F16" i="5"/>
  <c r="I16" i="5" s="1"/>
  <c r="G15" i="5"/>
  <c r="J15" i="5" s="1"/>
  <c r="F15" i="5"/>
  <c r="E14" i="5"/>
  <c r="D14" i="5"/>
  <c r="G13" i="5"/>
  <c r="J13" i="5" s="1"/>
  <c r="F13" i="5"/>
  <c r="G12" i="5"/>
  <c r="J12" i="5" s="1"/>
  <c r="F12" i="5"/>
  <c r="G11" i="5"/>
  <c r="J11" i="5" s="1"/>
  <c r="F11" i="5"/>
  <c r="I11" i="5" s="1"/>
  <c r="E10" i="5"/>
  <c r="D10" i="5"/>
  <c r="G9" i="5"/>
  <c r="J9" i="5" s="1"/>
  <c r="F9" i="5"/>
  <c r="G8" i="5"/>
  <c r="J8" i="5" s="1"/>
  <c r="F8" i="5"/>
  <c r="I8" i="5" s="1"/>
  <c r="G7" i="5"/>
  <c r="J7" i="5" s="1"/>
  <c r="F7" i="5"/>
  <c r="I7" i="5" s="1"/>
  <c r="E35" i="4"/>
  <c r="D35" i="4"/>
  <c r="E34" i="4"/>
  <c r="D34" i="4"/>
  <c r="E33" i="4"/>
  <c r="D33" i="4"/>
  <c r="G31" i="4"/>
  <c r="J31" i="4" s="1"/>
  <c r="F31" i="4"/>
  <c r="I31" i="4" s="1"/>
  <c r="G30" i="4"/>
  <c r="J30" i="4" s="1"/>
  <c r="F30" i="4"/>
  <c r="I30" i="4" s="1"/>
  <c r="G29" i="4"/>
  <c r="J29" i="4" s="1"/>
  <c r="J28" i="4" s="1"/>
  <c r="F29" i="4"/>
  <c r="I29" i="4" s="1"/>
  <c r="E28" i="4"/>
  <c r="D28" i="4"/>
  <c r="G27" i="4"/>
  <c r="J27" i="4" s="1"/>
  <c r="F27" i="4"/>
  <c r="G26" i="4"/>
  <c r="J26" i="4" s="1"/>
  <c r="F26" i="4"/>
  <c r="J25" i="4"/>
  <c r="G25" i="4"/>
  <c r="F25" i="4"/>
  <c r="I25" i="4" s="1"/>
  <c r="E24" i="4"/>
  <c r="D24" i="4"/>
  <c r="G23" i="4"/>
  <c r="J23" i="4" s="1"/>
  <c r="F23" i="4"/>
  <c r="G22" i="4"/>
  <c r="J22" i="4" s="1"/>
  <c r="F22" i="4"/>
  <c r="G21" i="4"/>
  <c r="F21" i="4"/>
  <c r="I21" i="4" s="1"/>
  <c r="E20" i="4"/>
  <c r="D20" i="4"/>
  <c r="G19" i="4"/>
  <c r="J19" i="4" s="1"/>
  <c r="F19" i="4"/>
  <c r="I19" i="4" s="1"/>
  <c r="J18" i="4"/>
  <c r="G18" i="4"/>
  <c r="F18" i="4"/>
  <c r="H18" i="4" s="1"/>
  <c r="G17" i="4"/>
  <c r="F17" i="4"/>
  <c r="E16" i="4"/>
  <c r="D16" i="4"/>
  <c r="G15" i="4"/>
  <c r="F15" i="4"/>
  <c r="I15" i="4" s="1"/>
  <c r="G14" i="4"/>
  <c r="J14" i="4" s="1"/>
  <c r="F14" i="4"/>
  <c r="H14" i="4" s="1"/>
  <c r="G13" i="4"/>
  <c r="J13" i="4" s="1"/>
  <c r="F13" i="4"/>
  <c r="E12" i="4"/>
  <c r="D12" i="4"/>
  <c r="G11" i="4"/>
  <c r="G8" i="4" s="1"/>
  <c r="F11" i="4"/>
  <c r="G10" i="4"/>
  <c r="J10" i="4" s="1"/>
  <c r="F10" i="4"/>
  <c r="G9" i="4"/>
  <c r="J9" i="4" s="1"/>
  <c r="F9" i="4"/>
  <c r="I9" i="4" s="1"/>
  <c r="E8" i="4"/>
  <c r="D8" i="4"/>
  <c r="G7" i="4"/>
  <c r="J7" i="4" s="1"/>
  <c r="F7" i="4"/>
  <c r="I7" i="4" s="1"/>
  <c r="I6" i="4"/>
  <c r="G6" i="4"/>
  <c r="J6" i="4" s="1"/>
  <c r="F6" i="4"/>
  <c r="G5" i="4"/>
  <c r="F5" i="4"/>
  <c r="I5" i="4" s="1"/>
  <c r="E4" i="4"/>
  <c r="D4" i="4"/>
  <c r="H17" i="4" l="1"/>
  <c r="F35" i="4"/>
  <c r="H7" i="7"/>
  <c r="H22" i="4"/>
  <c r="F34" i="4"/>
  <c r="H21" i="7"/>
  <c r="H13" i="6"/>
  <c r="H23" i="6"/>
  <c r="E35" i="5"/>
  <c r="G14" i="7"/>
  <c r="F24" i="4"/>
  <c r="I14" i="4"/>
  <c r="I18" i="4"/>
  <c r="H17" i="6"/>
  <c r="J26" i="6"/>
  <c r="G12" i="4"/>
  <c r="H25" i="4"/>
  <c r="H25" i="5"/>
  <c r="E37" i="5"/>
  <c r="E36" i="6"/>
  <c r="H11" i="7"/>
  <c r="E36" i="7"/>
  <c r="I28" i="4"/>
  <c r="J14" i="7"/>
  <c r="E35" i="7"/>
  <c r="I21" i="7"/>
  <c r="G26" i="7"/>
  <c r="D38" i="7"/>
  <c r="E37" i="7"/>
  <c r="E37" i="6"/>
  <c r="J17" i="6"/>
  <c r="J18" i="6" s="1"/>
  <c r="E28" i="6"/>
  <c r="G26" i="6"/>
  <c r="H12" i="5"/>
  <c r="E36" i="5"/>
  <c r="H15" i="4"/>
  <c r="E28" i="5"/>
  <c r="G10" i="5"/>
  <c r="G14" i="5"/>
  <c r="D28" i="7"/>
  <c r="F8" i="4"/>
  <c r="I22" i="4"/>
  <c r="C38" i="5"/>
  <c r="I13" i="6"/>
  <c r="E28" i="7"/>
  <c r="F18" i="7"/>
  <c r="I26" i="7"/>
  <c r="D3" i="4"/>
  <c r="J15" i="4"/>
  <c r="J12" i="4" s="1"/>
  <c r="H16" i="5"/>
  <c r="I11" i="7"/>
  <c r="G28" i="4"/>
  <c r="I20" i="7"/>
  <c r="I4" i="4"/>
  <c r="I23" i="6"/>
  <c r="G4" i="4"/>
  <c r="H9" i="4"/>
  <c r="D38" i="5"/>
  <c r="F18" i="6"/>
  <c r="J18" i="5"/>
  <c r="H11" i="5"/>
  <c r="J23" i="7"/>
  <c r="J26" i="7" s="1"/>
  <c r="R26" i="7" s="1"/>
  <c r="H31" i="4"/>
  <c r="I20" i="5"/>
  <c r="I22" i="5" s="1"/>
  <c r="D28" i="6"/>
  <c r="I7" i="7"/>
  <c r="I10" i="7" s="1"/>
  <c r="I12" i="5"/>
  <c r="G18" i="6"/>
  <c r="H24" i="7"/>
  <c r="I19" i="6"/>
  <c r="I22" i="6" s="1"/>
  <c r="H5" i="4"/>
  <c r="H4" i="4" s="1"/>
  <c r="I10" i="6"/>
  <c r="H24" i="6"/>
  <c r="E35" i="6"/>
  <c r="H12" i="7"/>
  <c r="I25" i="5"/>
  <c r="E3" i="4"/>
  <c r="H6" i="4"/>
  <c r="G20" i="4"/>
  <c r="D28" i="5"/>
  <c r="G14" i="6"/>
  <c r="D38" i="6"/>
  <c r="H25" i="7"/>
  <c r="C38" i="7"/>
  <c r="F20" i="4"/>
  <c r="I15" i="5"/>
  <c r="I18" i="5" s="1"/>
  <c r="H15" i="5"/>
  <c r="F18" i="5"/>
  <c r="J21" i="6"/>
  <c r="J22" i="6" s="1"/>
  <c r="H21" i="6"/>
  <c r="I18" i="7"/>
  <c r="H7" i="4"/>
  <c r="H11" i="4"/>
  <c r="I23" i="4"/>
  <c r="H23" i="4"/>
  <c r="H27" i="4"/>
  <c r="G22" i="6"/>
  <c r="J22" i="7"/>
  <c r="F14" i="7"/>
  <c r="J5" i="4"/>
  <c r="J4" i="4" s="1"/>
  <c r="I11" i="4"/>
  <c r="I13" i="4"/>
  <c r="I12" i="4" s="1"/>
  <c r="F12" i="4"/>
  <c r="H13" i="4"/>
  <c r="H12" i="4" s="1"/>
  <c r="F16" i="4"/>
  <c r="I17" i="4"/>
  <c r="I16" i="4" s="1"/>
  <c r="H21" i="4"/>
  <c r="I27" i="4"/>
  <c r="I9" i="5"/>
  <c r="I10" i="5" s="1"/>
  <c r="H9" i="5"/>
  <c r="J14" i="5"/>
  <c r="I12" i="6"/>
  <c r="H12" i="6"/>
  <c r="I13" i="5"/>
  <c r="H13" i="5"/>
  <c r="J8" i="6"/>
  <c r="J10" i="6" s="1"/>
  <c r="H8" i="6"/>
  <c r="I13" i="7"/>
  <c r="H13" i="7"/>
  <c r="J11" i="4"/>
  <c r="J8" i="4" s="1"/>
  <c r="J17" i="4"/>
  <c r="J16" i="4" s="1"/>
  <c r="G16" i="4"/>
  <c r="I24" i="5"/>
  <c r="H24" i="5"/>
  <c r="I25" i="6"/>
  <c r="H25" i="6"/>
  <c r="J9" i="7"/>
  <c r="J10" i="7" s="1"/>
  <c r="H9" i="7"/>
  <c r="F4" i="4"/>
  <c r="J21" i="4"/>
  <c r="J20" i="4" s="1"/>
  <c r="J24" i="4"/>
  <c r="F33" i="4"/>
  <c r="F36" i="4" s="1"/>
  <c r="D36" i="4"/>
  <c r="J10" i="5"/>
  <c r="F14" i="5"/>
  <c r="G26" i="5"/>
  <c r="J24" i="5"/>
  <c r="J26" i="5" s="1"/>
  <c r="F26" i="6"/>
  <c r="I10" i="4"/>
  <c r="H10" i="4"/>
  <c r="I26" i="4"/>
  <c r="H26" i="4"/>
  <c r="E36" i="4"/>
  <c r="H7" i="5"/>
  <c r="J22" i="5"/>
  <c r="G10" i="7"/>
  <c r="I19" i="7"/>
  <c r="H19" i="7"/>
  <c r="F22" i="7"/>
  <c r="G24" i="4"/>
  <c r="H30" i="4"/>
  <c r="F10" i="5"/>
  <c r="J15" i="7"/>
  <c r="J18" i="7" s="1"/>
  <c r="G18" i="7"/>
  <c r="H15" i="7"/>
  <c r="C38" i="6"/>
  <c r="G22" i="7"/>
  <c r="F26" i="7"/>
  <c r="Q26" i="7" s="1"/>
  <c r="G18" i="5"/>
  <c r="F22" i="5"/>
  <c r="F10" i="6"/>
  <c r="H16" i="6"/>
  <c r="H17" i="7"/>
  <c r="H23" i="7"/>
  <c r="H19" i="5"/>
  <c r="G22" i="5"/>
  <c r="F26" i="5"/>
  <c r="H7" i="6"/>
  <c r="G10" i="6"/>
  <c r="J12" i="6"/>
  <c r="J14" i="6" s="1"/>
  <c r="F14" i="6"/>
  <c r="I16" i="6"/>
  <c r="I18" i="6" s="1"/>
  <c r="H20" i="6"/>
  <c r="H8" i="7"/>
  <c r="H17" i="5"/>
  <c r="H23" i="5"/>
  <c r="H11" i="6"/>
  <c r="H19" i="4"/>
  <c r="H16" i="4" s="1"/>
  <c r="H29" i="4"/>
  <c r="H8" i="5"/>
  <c r="H21" i="5"/>
  <c r="H9" i="6"/>
  <c r="H15" i="6"/>
  <c r="F22" i="6"/>
  <c r="I24" i="6"/>
  <c r="F10" i="7"/>
  <c r="H16" i="7"/>
  <c r="F28" i="4"/>
  <c r="R22" i="7" l="1"/>
  <c r="H22" i="7"/>
  <c r="Q18" i="6"/>
  <c r="R18" i="7"/>
  <c r="Q18" i="5"/>
  <c r="R14" i="5"/>
  <c r="R10" i="5"/>
  <c r="E38" i="7"/>
  <c r="H14" i="7"/>
  <c r="R14" i="7"/>
  <c r="R26" i="6"/>
  <c r="Q18" i="7"/>
  <c r="S18" i="7" s="1"/>
  <c r="H28" i="4"/>
  <c r="I26" i="6"/>
  <c r="Q26" i="6" s="1"/>
  <c r="S26" i="6" s="1"/>
  <c r="H8" i="4"/>
  <c r="R18" i="5"/>
  <c r="E38" i="5"/>
  <c r="G3" i="4"/>
  <c r="E38" i="6"/>
  <c r="I24" i="4"/>
  <c r="I22" i="7"/>
  <c r="Q22" i="7" s="1"/>
  <c r="S22" i="7" s="1"/>
  <c r="R18" i="6"/>
  <c r="I14" i="7"/>
  <c r="Q14" i="7" s="1"/>
  <c r="S14" i="7" s="1"/>
  <c r="H14" i="6"/>
  <c r="H26" i="6"/>
  <c r="I14" i="6"/>
  <c r="H26" i="5"/>
  <c r="H14" i="5"/>
  <c r="I20" i="4"/>
  <c r="H22" i="6"/>
  <c r="I14" i="5"/>
  <c r="Q14" i="5" s="1"/>
  <c r="S14" i="5" s="1"/>
  <c r="J28" i="6"/>
  <c r="Q22" i="5"/>
  <c r="R22" i="6"/>
  <c r="H26" i="7"/>
  <c r="Q22" i="6"/>
  <c r="H18" i="6"/>
  <c r="I26" i="5"/>
  <c r="J28" i="7"/>
  <c r="R14" i="6"/>
  <c r="R22" i="5"/>
  <c r="J3" i="4"/>
  <c r="R3" i="4" s="1"/>
  <c r="H22" i="5"/>
  <c r="H20" i="4"/>
  <c r="S26" i="7"/>
  <c r="H10" i="5"/>
  <c r="H24" i="4"/>
  <c r="R26" i="5"/>
  <c r="H18" i="7"/>
  <c r="F28" i="5"/>
  <c r="Q10" i="5"/>
  <c r="G28" i="7"/>
  <c r="R10" i="7"/>
  <c r="F3" i="4"/>
  <c r="H10" i="7"/>
  <c r="G28" i="5"/>
  <c r="G28" i="6"/>
  <c r="R10" i="6"/>
  <c r="F28" i="6"/>
  <c r="Q10" i="6"/>
  <c r="J28" i="5"/>
  <c r="H18" i="5"/>
  <c r="F28" i="7"/>
  <c r="Q10" i="7"/>
  <c r="H10" i="6"/>
  <c r="I8" i="4"/>
  <c r="R28" i="7" l="1"/>
  <c r="S18" i="6"/>
  <c r="S22" i="5"/>
  <c r="S18" i="5"/>
  <c r="H3" i="4"/>
  <c r="I28" i="6"/>
  <c r="Q14" i="6"/>
  <c r="S14" i="6" s="1"/>
  <c r="I28" i="7"/>
  <c r="S22" i="6"/>
  <c r="H28" i="6"/>
  <c r="I28" i="5"/>
  <c r="Q26" i="5"/>
  <c r="Q28" i="5" s="1"/>
  <c r="C31" i="5" s="1"/>
  <c r="R28" i="6"/>
  <c r="R28" i="5"/>
  <c r="I3" i="4"/>
  <c r="S3" i="4" s="1"/>
  <c r="T3" i="4" s="1"/>
  <c r="H28" i="7"/>
  <c r="S10" i="7"/>
  <c r="S28" i="7" s="1"/>
  <c r="Q28" i="7"/>
  <c r="H28" i="5"/>
  <c r="S10" i="6"/>
  <c r="S10" i="5"/>
  <c r="C30" i="7" l="1"/>
  <c r="C31" i="7"/>
  <c r="U3" i="4"/>
  <c r="Q3" i="4"/>
  <c r="Q28" i="6"/>
  <c r="C30" i="5"/>
  <c r="C32" i="5" s="1"/>
  <c r="S28" i="6"/>
  <c r="S26" i="5"/>
  <c r="S28" i="5" s="1"/>
  <c r="C30" i="6" l="1"/>
  <c r="C31" i="6"/>
  <c r="C32" i="7"/>
  <c r="C3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======
ID#AAAA2mE41a0
tc={CC039562-AEC2-4B87-9ADF-F52A1C8BB043}    (2023-08-02 16:13:34)
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Completare le celle ripartendo i costi di auditing in modo proporzionale rispetto a RI e SS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7Jtg1kkhlb8PrOCLzVOZiAZZOaQ=="/>
    </ext>
  </extLst>
</comments>
</file>

<file path=xl/sharedStrings.xml><?xml version="1.0" encoding="utf-8"?>
<sst xmlns="http://schemas.openxmlformats.org/spreadsheetml/2006/main" count="289" uniqueCount="94">
  <si>
    <t>NOME ESTESO PROGETTO</t>
  </si>
  <si>
    <t>riportare il nome esteso del progetto come indicato nel format di progetto</t>
  </si>
  <si>
    <t>ACRONIMO PROGETTO</t>
  </si>
  <si>
    <t xml:space="preserve">riportare l'acronimo  del progetto come indicato nel format di progetto </t>
  </si>
  <si>
    <t>SPOKE n</t>
  </si>
  <si>
    <t>riportare numero e tematica dello Spoke di riferimento</t>
  </si>
  <si>
    <t>Ragione Sociale</t>
  </si>
  <si>
    <t>Codice Fiscale/PIVA</t>
  </si>
  <si>
    <r>
      <rPr>
        <b/>
        <sz val="11"/>
        <color rgb="FF000000"/>
        <rFont val="Corbel"/>
        <family val="2"/>
      </rPr>
      <t xml:space="preserve">Tipologia del beneficario                  </t>
    </r>
    <r>
      <rPr>
        <b/>
        <sz val="10"/>
        <color rgb="FF000000"/>
        <rFont val="Corbel"/>
        <family val="2"/>
      </rPr>
      <t xml:space="preserve">  </t>
    </r>
  </si>
  <si>
    <t>Sede dell'investimento</t>
  </si>
  <si>
    <t>Step</t>
  </si>
  <si>
    <t>Attività</t>
  </si>
  <si>
    <t xml:space="preserve">2. </t>
  </si>
  <si>
    <t>Componente Digitale (Sì/No)</t>
  </si>
  <si>
    <t>Task 3.1 - Title</t>
  </si>
  <si>
    <t>Task 4.1 - Title</t>
  </si>
  <si>
    <t>Task 5.1 - Title</t>
  </si>
  <si>
    <t xml:space="preserve">PARTNER n. </t>
  </si>
  <si>
    <t>COSTI DI PERSONALE</t>
  </si>
  <si>
    <t>Costi Indiretti (15%*Costo Personale)</t>
  </si>
  <si>
    <t>Costi Amministrativi  per Auditing (c )</t>
  </si>
  <si>
    <t>Costi per servizi di Consulenza Specialistica (d)</t>
  </si>
  <si>
    <t>Costi per materiali e forniture (e)</t>
  </si>
  <si>
    <t>COSTO TOTALE DEL PROGETTO</t>
  </si>
  <si>
    <t>Vincolo almeno 20% a SS (caratterizzati da almeno il 20% del budget complessivo di ogni partner da attività riconducibili allo sviluppo sperimentale e la restante parte in attività di ricerca industriale. )</t>
  </si>
  <si>
    <t>Agevolazione Grande Impresa</t>
  </si>
  <si>
    <t>MM Ricerca Industriale</t>
  </si>
  <si>
    <t>MM Sviluppo Sperimentale</t>
  </si>
  <si>
    <t>Ricerca Indstriale</t>
  </si>
  <si>
    <t>Sviliuppo Sperimentale</t>
  </si>
  <si>
    <t>Totale</t>
  </si>
  <si>
    <t>Ricerca Industriale</t>
  </si>
  <si>
    <t>Sviluppo Sperimentale</t>
  </si>
  <si>
    <t>TOTALI PROGETTO</t>
  </si>
  <si>
    <t>TOTALI WP1</t>
  </si>
  <si>
    <t>WP1</t>
  </si>
  <si>
    <t>Profilo Basso</t>
  </si>
  <si>
    <t>Profilo Medio</t>
  </si>
  <si>
    <t>Profilo Alto</t>
  </si>
  <si>
    <t>TOTALI WP2</t>
  </si>
  <si>
    <t>WP2</t>
  </si>
  <si>
    <t>TOTALI WP3</t>
  </si>
  <si>
    <t>WP3</t>
  </si>
  <si>
    <t>TOTALI WP4</t>
  </si>
  <si>
    <t>WP4</t>
  </si>
  <si>
    <t>TOTALI WP5</t>
  </si>
  <si>
    <t>WP5</t>
  </si>
  <si>
    <t>TOTALI WP6</t>
  </si>
  <si>
    <t>WP6</t>
  </si>
  <si>
    <t>TOTALI WP7</t>
  </si>
  <si>
    <t>WP7</t>
  </si>
  <si>
    <t>TOTALI MM</t>
  </si>
  <si>
    <t>TOTALI</t>
  </si>
  <si>
    <t>Istruzioni: distribuire i MM nelle colonne D ed E, completare le celle vuote, le celle azzurre si autocompilano</t>
  </si>
  <si>
    <t>COSTI DI PERSONALE (a)</t>
  </si>
  <si>
    <t>COSTI INDIRETTI (b)</t>
  </si>
  <si>
    <t>COSTI TOTALI DEL PROGETTO</t>
  </si>
  <si>
    <t>[Ragione Sociale]</t>
  </si>
  <si>
    <t>TOTALI COSTI PROGETTO</t>
  </si>
  <si>
    <t>INTENSITA' DI AIUTO</t>
  </si>
  <si>
    <t>Istruzioni: Distribuire i MM nelle colonne D ed E, completare le celle vuote, le celle colorate si autocompilano</t>
  </si>
  <si>
    <t>#</t>
  </si>
  <si>
    <t>Work package title</t>
  </si>
  <si>
    <t>Lead partic.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</si>
  <si>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</si>
  <si>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</si>
  <si>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</si>
  <si>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</si>
  <si>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</si>
  <si>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</si>
  <si>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</si>
  <si>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</si>
  <si>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</si>
  <si>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</si>
  <si>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</si>
  <si>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</si>
  <si>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Title 1</t>
  </si>
  <si>
    <t>Task 1.1 Title</t>
  </si>
  <si>
    <t>Title 2</t>
  </si>
  <si>
    <t>task 2.1 - Title</t>
  </si>
  <si>
    <t>Title 3</t>
  </si>
  <si>
    <t>Title 4</t>
  </si>
  <si>
    <t>Title 5</t>
  </si>
  <si>
    <t>PIANO ECONOMICO-FINANZIARIO DI PROGETTO</t>
  </si>
  <si>
    <t>Le linee rosse verticali sono state riportate per informazione in corrispondenza dei periodi di rendicontazione del progetto iNEST.</t>
  </si>
  <si>
    <t>Di cui Sviluppo sperimentale</t>
  </si>
  <si>
    <t>Di cui Ricerca industriale</t>
  </si>
  <si>
    <t xml:space="preserve">1. </t>
  </si>
  <si>
    <r>
      <t>Completare il foglio n.1 secondo i modelli forniti in base alla dimensione di impresa (fogli 1.a per Grande Impresa, 1.b per Media Impresa, 1.c per Micro o Piccola Impresa, 1.d per ODR privato, 1.e Università, 1.f per EPR).
Cancellare le schede non utilizzate.
- Distribuire i MM oggetto di rendiconto nelle colonne "D" (ricerca industriale) ed "E" (sviluppo sperimentale). Si richiede di inserire i MM a seconda dei profili professionali impiegati nel WP (</t>
    </r>
    <r>
      <rPr>
        <b/>
        <sz val="11"/>
        <color theme="1"/>
        <rFont val="Calibri"/>
        <family val="2"/>
      </rPr>
      <t>per il rferimento del costo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orario standard fare riferimento al testo del bando</t>
    </r>
    <r>
      <rPr>
        <sz val="11"/>
        <color theme="1"/>
        <rFont val="Calibri"/>
        <family val="2"/>
      </rPr>
      <t xml:space="preserve">). Il modello calcolerà in automatico il rendiconto totale delle spese di personale per WP e in generale per il progetto.
- I costi indiretti verranno calcolati in automatico come il 15% delle spese di personale.
- I costi amministrativi per Auditing (colonna K, L) dovranno essere inseriti a livello totale di progetto, non dettagliati per singolo WP.
- I costi per servizi di consulenza specialistica (colonne M, N)  e i costi per materiali e forniture (colonne O, P) dovranno essere dettagliati per ogni WP e per tipologia di spesa (RI o SS).
- Al termine della compilazione delle celle in bianco il modello calcolerà in automatico il rendiconto totale del progetto con il dettaglio dei singoli WP e della tipologia di spesa (RI o SS), (visibile nelle colonne Q, R, S).
</t>
    </r>
  </si>
  <si>
    <r>
      <t>Usare il modello del</t>
    </r>
    <r>
      <rPr>
        <b/>
        <sz val="11"/>
        <color theme="1"/>
        <rFont val="Calibri"/>
        <family val="2"/>
      </rPr>
      <t xml:space="preserve"> foglio n. 2 Gantt</t>
    </r>
    <r>
      <rPr>
        <sz val="11"/>
        <color theme="1"/>
        <rFont val="Calibri"/>
        <family val="2"/>
      </rPr>
      <t xml:space="preserve"> per evidenziare l'avanzamento delle attività rispetto a quello di progetto presentato.</t>
    </r>
  </si>
  <si>
    <t>3.</t>
  </si>
  <si>
    <r>
      <rPr>
        <sz val="11"/>
        <color theme="1"/>
        <rFont val="Calibri"/>
        <family val="2"/>
      </rPr>
      <t>In base al budget di progetto, completare il file</t>
    </r>
    <r>
      <rPr>
        <b/>
        <sz val="11"/>
        <color theme="1"/>
        <rFont val="Calibri"/>
        <family val="2"/>
      </rPr>
      <t xml:space="preserve"> Cronoprogramma di Rendiconto</t>
    </r>
    <r>
      <rPr>
        <sz val="11"/>
        <color theme="1"/>
        <rFont val="Calibri"/>
        <family val="2"/>
      </rPr>
      <t xml:space="preserve"> indicando la distribuzione della spesa nei quattro periodi di rendicontazione (SAL)</t>
    </r>
    <r>
      <rPr>
        <sz val="11"/>
        <color theme="1"/>
        <rFont val="Calibri"/>
        <family val="2"/>
        <scheme val="minor"/>
      </rPr>
      <t xml:space="preserve"> individuati.</t>
    </r>
  </si>
  <si>
    <t>M14</t>
  </si>
  <si>
    <t>M15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</si>
</sst>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_-* #,##0\ &quot;€&quot;_-;\-* #,##0\ &quot;€&quot;_-;_-* &quot;-&quot;??\ &quot;€&quot;_-;_-@"/>
    <numFmt numFmtId="166" formatCode="_-* #,##0\ &quot;€&quot;_-;\-* #,##0\ &quot;€&quot;_-;_-* &quot;-&quot;??\ &quot;€&quot;_-;_-@_-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name val="Calibri"/>
      <family val="2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0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orbel"/>
      <family val="2"/>
    </font>
    <font>
      <sz val="8"/>
      <color theme="1"/>
      <name val="Corbel"/>
      <family val="2"/>
    </font>
    <font>
      <sz val="10"/>
      <color rgb="FF000000"/>
      <name val="Corbel"/>
      <family val="2"/>
    </font>
    <font>
      <b/>
      <sz val="10"/>
      <color rgb="FFFF0000"/>
      <name val="Corbel"/>
      <family val="2"/>
    </font>
    <font>
      <sz val="11"/>
      <color rgb="FF7F7F7F"/>
      <name val="Corbe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orbel"/>
      <family val="2"/>
    </font>
    <font>
      <b/>
      <sz val="11"/>
      <color indexed="8"/>
      <name val="Corbel"/>
      <family val="2"/>
    </font>
    <font>
      <sz val="11"/>
      <color indexed="8"/>
      <name val="Corbel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i/>
      <sz val="11"/>
      <color theme="0"/>
      <name val="Corbel"/>
      <family val="2"/>
    </font>
  </fonts>
  <fills count="2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theme="6"/>
        <bgColor theme="6"/>
      </patternFill>
    </fill>
    <fill>
      <patternFill patternType="solid">
        <fgColor rgb="FFA8D08D"/>
        <bgColor rgb="FFA8D08D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B8CCE4"/>
        <bgColor rgb="FFB8CCE4"/>
      </patternFill>
    </fill>
    <fill>
      <patternFill patternType="solid">
        <fgColor rgb="FFF79646"/>
        <bgColor rgb="FFF79646"/>
      </patternFill>
    </fill>
    <fill>
      <patternFill patternType="solid">
        <fgColor rgb="FFFABF8F"/>
        <bgColor rgb="FFFABF8F"/>
      </patternFill>
    </fill>
    <fill>
      <patternFill patternType="solid">
        <fgColor rgb="FF9BBB59"/>
        <bgColor rgb="FF9BBB59"/>
      </patternFill>
    </fill>
    <fill>
      <patternFill patternType="solid">
        <fgColor rgb="FFC2D69B"/>
        <bgColor rgb="FFC2D69B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51BAB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DEBF7"/>
        <bgColor indexed="64"/>
      </patternFill>
    </fill>
  </fills>
  <borders count="1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theme="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theme="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theme="0"/>
      </left>
      <right/>
      <top style="medium">
        <color rgb="FF000000"/>
      </top>
      <bottom style="medium">
        <color rgb="FF000000"/>
      </bottom>
      <diagonal/>
    </border>
    <border>
      <left style="double">
        <color theme="0"/>
      </left>
      <right style="double">
        <color theme="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theme="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FF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rgb="FF51BAB5"/>
      </top>
      <bottom style="thin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theme="0"/>
      </top>
      <bottom style="thin">
        <color rgb="FF51BAB5"/>
      </bottom>
      <diagonal/>
    </border>
    <border>
      <left style="medium">
        <color rgb="FF51BAB5"/>
      </left>
      <right style="medium">
        <color rgb="FF51BAB5"/>
      </right>
      <top/>
      <bottom style="medium">
        <color rgb="FF51BAB5"/>
      </bottom>
      <diagonal/>
    </border>
    <border>
      <left style="medium">
        <color rgb="FF51BAB5"/>
      </left>
      <right/>
      <top style="medium">
        <color rgb="FF51BAB5"/>
      </top>
      <bottom style="medium">
        <color rgb="FF51BAB5"/>
      </bottom>
      <diagonal/>
    </border>
    <border>
      <left style="medium">
        <color theme="0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medium">
        <color rgb="FF51BAB5"/>
      </right>
      <top style="medium">
        <color rgb="FF51BAB5"/>
      </top>
      <bottom style="medium">
        <color theme="0"/>
      </bottom>
      <diagonal/>
    </border>
    <border>
      <left/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/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/>
      <top style="medium">
        <color theme="0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thin">
        <color indexed="64"/>
      </bottom>
      <diagonal/>
    </border>
    <border>
      <left style="medium">
        <color rgb="FF51BAB5"/>
      </left>
      <right style="thin">
        <color rgb="FF51BAB5"/>
      </right>
      <top style="medium">
        <color rgb="FF51BAB5"/>
      </top>
      <bottom style="thin">
        <color rgb="FF51BAB5"/>
      </bottom>
      <diagonal/>
    </border>
    <border>
      <left style="thin">
        <color rgb="FF51BAB5"/>
      </left>
      <right style="medium">
        <color rgb="FF51BAB5"/>
      </right>
      <top style="medium">
        <color rgb="FF51BAB5"/>
      </top>
      <bottom style="thin">
        <color rgb="FF51BAB5"/>
      </bottom>
      <diagonal/>
    </border>
    <border>
      <left style="thin">
        <color rgb="FF51BAB5"/>
      </left>
      <right style="thin">
        <color rgb="FF51BAB5"/>
      </right>
      <top style="medium">
        <color rgb="FF51BAB5"/>
      </top>
      <bottom style="thin">
        <color rgb="FF51BAB5"/>
      </bottom>
      <diagonal/>
    </border>
    <border>
      <left style="medium">
        <color rgb="FF51BAB5"/>
      </left>
      <right/>
      <top style="medium">
        <color rgb="FF51BAB5"/>
      </top>
      <bottom/>
      <diagonal/>
    </border>
    <border>
      <left/>
      <right style="medium">
        <color rgb="FF51BAB5"/>
      </right>
      <top style="medium">
        <color rgb="FF51BAB5"/>
      </top>
      <bottom/>
      <diagonal/>
    </border>
    <border>
      <left/>
      <right/>
      <top style="medium">
        <color rgb="FF51BAB5"/>
      </top>
      <bottom/>
      <diagonal/>
    </border>
    <border>
      <left style="medium">
        <color rgb="FF51BAB5"/>
      </left>
      <right style="medium">
        <color rgb="FF51BAB5"/>
      </right>
      <top style="thin">
        <color indexed="64"/>
      </top>
      <bottom style="thin">
        <color indexed="64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 style="thin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 style="thin">
        <color rgb="FF51BAB5"/>
      </bottom>
      <diagonal/>
    </border>
    <border>
      <left style="medium">
        <color rgb="FF51BAB5"/>
      </left>
      <right/>
      <top/>
      <bottom/>
      <diagonal/>
    </border>
    <border>
      <left/>
      <right style="medium">
        <color rgb="FF51BAB5"/>
      </right>
      <top/>
      <bottom/>
      <diagonal/>
    </border>
    <border>
      <left style="medium">
        <color rgb="FF51BAB5"/>
      </left>
      <right style="medium">
        <color rgb="FF51BAB5"/>
      </right>
      <top style="thin">
        <color indexed="64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/>
      <diagonal/>
    </border>
    <border>
      <left style="thin">
        <color rgb="FF51BAB5"/>
      </left>
      <right style="medium">
        <color rgb="FF51BAB5"/>
      </right>
      <top style="thin">
        <color rgb="FF51BAB5"/>
      </top>
      <bottom style="medium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/>
      <diagonal/>
    </border>
    <border>
      <left style="medium">
        <color rgb="FF51BAB5"/>
      </left>
      <right/>
      <top/>
      <bottom style="medium">
        <color rgb="FF51BAB5"/>
      </bottom>
      <diagonal/>
    </border>
    <border>
      <left/>
      <right style="medium">
        <color rgb="FF51BAB5"/>
      </right>
      <top/>
      <bottom style="medium">
        <color rgb="FF51BAB5"/>
      </bottom>
      <diagonal/>
    </border>
    <border>
      <left/>
      <right/>
      <top/>
      <bottom style="medium">
        <color rgb="FF51BAB5"/>
      </bottom>
      <diagonal/>
    </border>
    <border>
      <left style="thin">
        <color indexed="64"/>
      </left>
      <right/>
      <top/>
      <bottom/>
      <diagonal/>
    </border>
    <border>
      <left style="thin">
        <color rgb="FF51BAB5"/>
      </left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/>
      <bottom style="thin">
        <color rgb="FF51BAB5"/>
      </bottom>
      <diagonal/>
    </border>
    <border>
      <left style="medium">
        <color rgb="FF51BAB5"/>
      </left>
      <right style="thin">
        <color rgb="FF51BAB5"/>
      </right>
      <top/>
      <bottom style="thin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rgb="FF51BAB5"/>
      </top>
      <bottom/>
      <diagonal/>
    </border>
    <border>
      <left style="thin">
        <color theme="0"/>
      </left>
      <right style="thin">
        <color theme="0"/>
      </right>
      <top style="medium">
        <color rgb="FF51BAB5"/>
      </top>
      <bottom/>
      <diagonal/>
    </border>
    <border>
      <left style="thin">
        <color theme="0"/>
      </left>
      <right style="medium">
        <color rgb="FF51BAB5"/>
      </right>
      <top style="medium">
        <color rgb="FF51BAB5"/>
      </top>
      <bottom/>
      <diagonal/>
    </border>
    <border>
      <left style="medium">
        <color rgb="FF51BAB5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51BAB5"/>
      </right>
      <top/>
      <bottom/>
      <diagonal/>
    </border>
    <border>
      <left style="medium">
        <color rgb="FF51BAB5"/>
      </left>
      <right style="thin">
        <color theme="0"/>
      </right>
      <top/>
      <bottom style="medium">
        <color rgb="FF51BAB5"/>
      </bottom>
      <diagonal/>
    </border>
    <border>
      <left style="thin">
        <color theme="0"/>
      </left>
      <right style="thin">
        <color theme="0"/>
      </right>
      <top/>
      <bottom style="medium">
        <color rgb="FF51BAB5"/>
      </bottom>
      <diagonal/>
    </border>
    <border>
      <left style="thin">
        <color theme="0"/>
      </left>
      <right style="medium">
        <color rgb="FF51BAB5"/>
      </right>
      <top/>
      <bottom style="medium">
        <color rgb="FF51BAB5"/>
      </bottom>
      <diagonal/>
    </border>
    <border>
      <left style="thin">
        <color indexed="64"/>
      </left>
      <right/>
      <top/>
      <bottom style="thin">
        <color rgb="FF51BAB5"/>
      </bottom>
      <diagonal/>
    </border>
    <border>
      <left style="medium">
        <color theme="0"/>
      </left>
      <right style="thin">
        <color theme="0"/>
      </right>
      <top style="medium">
        <color rgb="FF51BAB5"/>
      </top>
      <bottom style="medium">
        <color rgb="FF51BAB5"/>
      </bottom>
      <diagonal/>
    </border>
    <border>
      <left style="thin">
        <color theme="0"/>
      </left>
      <right style="thin">
        <color theme="0"/>
      </right>
      <top style="medium">
        <color rgb="FF51BAB5"/>
      </top>
      <bottom style="medium">
        <color rgb="FF51BAB5"/>
      </bottom>
      <diagonal/>
    </border>
    <border>
      <left/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medium">
        <color theme="0"/>
      </left>
      <right style="medium">
        <color rgb="FF51BAB5"/>
      </right>
      <top style="medium">
        <color rgb="FF51BAB5"/>
      </top>
      <bottom/>
      <diagonal/>
    </border>
    <border>
      <left style="medium">
        <color theme="0"/>
      </left>
      <right style="medium">
        <color rgb="FF51BAB5"/>
      </right>
      <top/>
      <bottom/>
      <diagonal/>
    </border>
    <border>
      <left style="medium">
        <color theme="0"/>
      </left>
      <right style="medium">
        <color rgb="FF51BAB5"/>
      </right>
      <top/>
      <bottom style="medium">
        <color theme="0"/>
      </bottom>
      <diagonal/>
    </border>
    <border>
      <left style="medium">
        <color rgb="FF51BAB5"/>
      </left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medium">
        <color rgb="FF51BAB5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51BAB5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29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right" vertical="top"/>
    </xf>
    <xf numFmtId="0" fontId="13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1" fontId="16" fillId="7" borderId="20" xfId="0" applyNumberFormat="1" applyFont="1" applyFill="1" applyBorder="1" applyAlignment="1">
      <alignment horizontal="center" vertical="center" wrapText="1"/>
    </xf>
    <xf numFmtId="164" fontId="16" fillId="7" borderId="20" xfId="0" applyNumberFormat="1" applyFont="1" applyFill="1" applyBorder="1" applyAlignment="1">
      <alignment horizontal="center" vertical="center"/>
    </xf>
    <xf numFmtId="164" fontId="16" fillId="7" borderId="21" xfId="0" applyNumberFormat="1" applyFont="1" applyFill="1" applyBorder="1" applyAlignment="1">
      <alignment horizontal="center" vertical="center"/>
    </xf>
    <xf numFmtId="164" fontId="16" fillId="7" borderId="22" xfId="0" applyNumberFormat="1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164" fontId="16" fillId="7" borderId="24" xfId="0" applyNumberFormat="1" applyFont="1" applyFill="1" applyBorder="1" applyAlignment="1">
      <alignment horizontal="center" vertical="center"/>
    </xf>
    <xf numFmtId="164" fontId="16" fillId="5" borderId="24" xfId="0" applyNumberFormat="1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164" fontId="16" fillId="5" borderId="6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1" fontId="17" fillId="9" borderId="5" xfId="0" applyNumberFormat="1" applyFont="1" applyFill="1" applyBorder="1" applyAlignment="1">
      <alignment horizontal="center" vertical="center" wrapText="1"/>
    </xf>
    <xf numFmtId="164" fontId="17" fillId="9" borderId="5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164" fontId="17" fillId="5" borderId="5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64" fontId="10" fillId="5" borderId="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164" fontId="10" fillId="5" borderId="28" xfId="0" applyNumberFormat="1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164" fontId="10" fillId="5" borderId="34" xfId="0" applyNumberFormat="1" applyFont="1" applyFill="1" applyBorder="1" applyAlignment="1">
      <alignment horizontal="center" vertical="center"/>
    </xf>
    <xf numFmtId="1" fontId="10" fillId="0" borderId="35" xfId="0" applyNumberFormat="1" applyFont="1" applyBorder="1" applyAlignment="1">
      <alignment horizontal="center" vertical="center"/>
    </xf>
    <xf numFmtId="0" fontId="17" fillId="9" borderId="36" xfId="0" applyFont="1" applyFill="1" applyBorder="1" applyAlignment="1">
      <alignment horizontal="center" vertical="center"/>
    </xf>
    <xf numFmtId="0" fontId="17" fillId="9" borderId="37" xfId="0" applyFont="1" applyFill="1" applyBorder="1" applyAlignment="1">
      <alignment horizontal="center" vertical="center"/>
    </xf>
    <xf numFmtId="164" fontId="17" fillId="9" borderId="38" xfId="0" applyNumberFormat="1" applyFont="1" applyFill="1" applyBorder="1" applyAlignment="1">
      <alignment horizontal="center" vertical="center"/>
    </xf>
    <xf numFmtId="1" fontId="17" fillId="9" borderId="39" xfId="0" applyNumberFormat="1" applyFont="1" applyFill="1" applyBorder="1" applyAlignment="1">
      <alignment horizontal="center" vertical="center"/>
    </xf>
    <xf numFmtId="164" fontId="17" fillId="9" borderId="39" xfId="0" applyNumberFormat="1" applyFont="1" applyFill="1" applyBorder="1" applyAlignment="1">
      <alignment horizontal="center" vertical="center"/>
    </xf>
    <xf numFmtId="164" fontId="17" fillId="9" borderId="9" xfId="0" applyNumberFormat="1" applyFont="1" applyFill="1" applyBorder="1" applyAlignment="1">
      <alignment horizontal="center" vertical="center"/>
    </xf>
    <xf numFmtId="164" fontId="17" fillId="9" borderId="22" xfId="0" applyNumberFormat="1" applyFont="1" applyFill="1" applyBorder="1" applyAlignment="1">
      <alignment horizontal="center" vertical="center"/>
    </xf>
    <xf numFmtId="164" fontId="10" fillId="4" borderId="40" xfId="0" applyNumberFormat="1" applyFont="1" applyFill="1" applyBorder="1" applyAlignment="1">
      <alignment horizontal="center" vertical="center"/>
    </xf>
    <xf numFmtId="164" fontId="10" fillId="4" borderId="41" xfId="0" applyNumberFormat="1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9" borderId="38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1" fontId="17" fillId="5" borderId="44" xfId="0" applyNumberFormat="1" applyFont="1" applyFill="1" applyBorder="1" applyAlignment="1">
      <alignment horizontal="center" vertical="center"/>
    </xf>
    <xf numFmtId="1" fontId="17" fillId="5" borderId="45" xfId="0" applyNumberFormat="1" applyFont="1" applyFill="1" applyBorder="1" applyAlignment="1">
      <alignment horizontal="center" vertical="center"/>
    </xf>
    <xf numFmtId="1" fontId="17" fillId="5" borderId="43" xfId="0" applyNumberFormat="1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1" fontId="17" fillId="5" borderId="2" xfId="0" applyNumberFormat="1" applyFont="1" applyFill="1" applyBorder="1" applyAlignment="1">
      <alignment horizontal="center" vertical="center"/>
    </xf>
    <xf numFmtId="1" fontId="17" fillId="5" borderId="47" xfId="0" applyNumberFormat="1" applyFont="1" applyFill="1" applyBorder="1" applyAlignment="1">
      <alignment horizontal="center" vertical="center"/>
    </xf>
    <xf numFmtId="1" fontId="17" fillId="5" borderId="46" xfId="0" applyNumberFormat="1" applyFont="1" applyFill="1" applyBorder="1" applyAlignment="1">
      <alignment horizontal="center" vertical="center"/>
    </xf>
    <xf numFmtId="0" fontId="17" fillId="5" borderId="48" xfId="0" applyFont="1" applyFill="1" applyBorder="1" applyAlignment="1">
      <alignment horizontal="center" vertical="center"/>
    </xf>
    <xf numFmtId="1" fontId="17" fillId="5" borderId="49" xfId="0" applyNumberFormat="1" applyFont="1" applyFill="1" applyBorder="1" applyAlignment="1">
      <alignment horizontal="center" vertical="center"/>
    </xf>
    <xf numFmtId="1" fontId="17" fillId="5" borderId="50" xfId="0" applyNumberFormat="1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1" fontId="17" fillId="5" borderId="41" xfId="0" applyNumberFormat="1" applyFont="1" applyFill="1" applyBorder="1" applyAlignment="1">
      <alignment horizontal="center" vertical="center"/>
    </xf>
    <xf numFmtId="1" fontId="17" fillId="5" borderId="6" xfId="0" applyNumberFormat="1" applyFont="1" applyFill="1" applyBorder="1" applyAlignment="1">
      <alignment horizontal="center" vertical="center"/>
    </xf>
    <xf numFmtId="1" fontId="17" fillId="5" borderId="5" xfId="0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165" fontId="10" fillId="4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4" borderId="2" xfId="0" applyFont="1" applyFill="1" applyBorder="1"/>
    <xf numFmtId="0" fontId="18" fillId="10" borderId="53" xfId="0" applyFont="1" applyFill="1" applyBorder="1" applyAlignment="1">
      <alignment horizontal="center" vertical="center" wrapText="1"/>
    </xf>
    <xf numFmtId="0" fontId="18" fillId="10" borderId="5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11" borderId="28" xfId="0" applyFont="1" applyFill="1" applyBorder="1" applyAlignment="1">
      <alignment horizontal="center" vertical="center" wrapText="1"/>
    </xf>
    <xf numFmtId="0" fontId="18" fillId="11" borderId="28" xfId="0" applyFont="1" applyFill="1" applyBorder="1" applyAlignment="1">
      <alignment vertical="center" wrapText="1"/>
    </xf>
    <xf numFmtId="0" fontId="18" fillId="11" borderId="52" xfId="0" applyFont="1" applyFill="1" applyBorder="1" applyAlignment="1">
      <alignment horizontal="center" vertical="center" wrapText="1"/>
    </xf>
    <xf numFmtId="0" fontId="9" fillId="11" borderId="27" xfId="0" applyFont="1" applyFill="1" applyBorder="1"/>
    <xf numFmtId="0" fontId="9" fillId="11" borderId="28" xfId="0" applyFont="1" applyFill="1" applyBorder="1"/>
    <xf numFmtId="0" fontId="9" fillId="11" borderId="59" xfId="0" applyFont="1" applyFill="1" applyBorder="1"/>
    <xf numFmtId="0" fontId="9" fillId="11" borderId="31" xfId="0" applyFont="1" applyFill="1" applyBorder="1"/>
    <xf numFmtId="0" fontId="9" fillId="11" borderId="4" xfId="0" applyFont="1" applyFill="1" applyBorder="1"/>
    <xf numFmtId="0" fontId="9" fillId="11" borderId="57" xfId="0" applyFont="1" applyFill="1" applyBorder="1"/>
    <xf numFmtId="0" fontId="18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9" fillId="12" borderId="31" xfId="0" applyFont="1" applyFill="1" applyBorder="1" applyAlignment="1">
      <alignment horizontal="left" vertical="center"/>
    </xf>
    <xf numFmtId="0" fontId="9" fillId="12" borderId="4" xfId="0" applyFont="1" applyFill="1" applyBorder="1" applyAlignment="1">
      <alignment horizontal="left" vertical="center"/>
    </xf>
    <xf numFmtId="0" fontId="9" fillId="12" borderId="57" xfId="0" applyFont="1" applyFill="1" applyBorder="1" applyAlignment="1">
      <alignment horizontal="left" vertical="center"/>
    </xf>
    <xf numFmtId="0" fontId="18" fillId="13" borderId="4" xfId="0" applyFont="1" applyFill="1" applyBorder="1" applyAlignment="1">
      <alignment horizontal="left" vertical="center" wrapText="1"/>
    </xf>
    <xf numFmtId="0" fontId="18" fillId="13" borderId="4" xfId="0" applyFont="1" applyFill="1" applyBorder="1" applyAlignment="1">
      <alignment horizontal="center" vertical="center" wrapText="1" readingOrder="1"/>
    </xf>
    <xf numFmtId="0" fontId="18" fillId="13" borderId="7" xfId="0" applyFont="1" applyFill="1" applyBorder="1" applyAlignment="1">
      <alignment horizontal="center" vertical="center" wrapText="1" readingOrder="1"/>
    </xf>
    <xf numFmtId="0" fontId="9" fillId="13" borderId="31" xfId="0" applyFont="1" applyFill="1" applyBorder="1" applyAlignment="1">
      <alignment horizontal="left" vertical="center"/>
    </xf>
    <xf numFmtId="0" fontId="9" fillId="13" borderId="4" xfId="0" applyFont="1" applyFill="1" applyBorder="1" applyAlignment="1">
      <alignment horizontal="left" vertical="center"/>
    </xf>
    <xf numFmtId="0" fontId="9" fillId="13" borderId="57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 readingOrder="1"/>
    </xf>
    <xf numFmtId="0" fontId="20" fillId="0" borderId="7" xfId="0" applyFont="1" applyBorder="1" applyAlignment="1">
      <alignment horizontal="center" vertical="center" wrapText="1" readingOrder="1"/>
    </xf>
    <xf numFmtId="0" fontId="9" fillId="14" borderId="31" xfId="0" applyFont="1" applyFill="1" applyBorder="1" applyAlignment="1">
      <alignment horizontal="left" vertical="center"/>
    </xf>
    <xf numFmtId="0" fontId="9" fillId="14" borderId="4" xfId="0" applyFont="1" applyFill="1" applyBorder="1" applyAlignment="1">
      <alignment horizontal="left" vertical="center"/>
    </xf>
    <xf numFmtId="0" fontId="9" fillId="14" borderId="57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8" fillId="15" borderId="4" xfId="0" applyFont="1" applyFill="1" applyBorder="1" applyAlignment="1">
      <alignment horizontal="left" vertical="center" wrapText="1"/>
    </xf>
    <xf numFmtId="0" fontId="18" fillId="15" borderId="4" xfId="0" applyFont="1" applyFill="1" applyBorder="1" applyAlignment="1">
      <alignment horizontal="center" vertical="center" wrapText="1" readingOrder="1"/>
    </xf>
    <xf numFmtId="0" fontId="18" fillId="15" borderId="7" xfId="0" applyFont="1" applyFill="1" applyBorder="1" applyAlignment="1">
      <alignment horizontal="center" vertical="center" wrapText="1" readingOrder="1"/>
    </xf>
    <xf numFmtId="0" fontId="9" fillId="15" borderId="4" xfId="0" applyFont="1" applyFill="1" applyBorder="1" applyAlignment="1">
      <alignment horizontal="left" vertical="center"/>
    </xf>
    <xf numFmtId="0" fontId="9" fillId="15" borderId="57" xfId="0" applyFont="1" applyFill="1" applyBorder="1" applyAlignment="1">
      <alignment horizontal="left" vertical="center"/>
    </xf>
    <xf numFmtId="0" fontId="9" fillId="15" borderId="31" xfId="0" applyFont="1" applyFill="1" applyBorder="1" applyAlignment="1">
      <alignment horizontal="left" vertical="center"/>
    </xf>
    <xf numFmtId="0" fontId="9" fillId="16" borderId="4" xfId="0" applyFont="1" applyFill="1" applyBorder="1" applyAlignment="1">
      <alignment horizontal="left" vertical="center"/>
    </xf>
    <xf numFmtId="0" fontId="9" fillId="16" borderId="57" xfId="0" applyFont="1" applyFill="1" applyBorder="1" applyAlignment="1">
      <alignment horizontal="left" vertical="center"/>
    </xf>
    <xf numFmtId="0" fontId="9" fillId="16" borderId="31" xfId="0" applyFont="1" applyFill="1" applyBorder="1" applyAlignment="1">
      <alignment horizontal="left" vertical="center"/>
    </xf>
    <xf numFmtId="0" fontId="18" fillId="17" borderId="4" xfId="0" applyFont="1" applyFill="1" applyBorder="1" applyAlignment="1">
      <alignment horizontal="left" vertical="center" wrapText="1"/>
    </xf>
    <xf numFmtId="0" fontId="21" fillId="17" borderId="4" xfId="0" applyFont="1" applyFill="1" applyBorder="1" applyAlignment="1">
      <alignment horizontal="center" vertical="center" wrapText="1" readingOrder="1"/>
    </xf>
    <xf numFmtId="0" fontId="21" fillId="17" borderId="7" xfId="0" applyFont="1" applyFill="1" applyBorder="1" applyAlignment="1">
      <alignment horizontal="center" vertical="center" wrapText="1" readingOrder="1"/>
    </xf>
    <xf numFmtId="0" fontId="9" fillId="17" borderId="57" xfId="0" applyFont="1" applyFill="1" applyBorder="1" applyAlignment="1">
      <alignment horizontal="left" vertical="center"/>
    </xf>
    <xf numFmtId="0" fontId="9" fillId="17" borderId="31" xfId="0" applyFont="1" applyFill="1" applyBorder="1" applyAlignment="1">
      <alignment horizontal="left" vertical="center"/>
    </xf>
    <xf numFmtId="0" fontId="9" fillId="17" borderId="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9" fillId="18" borderId="57" xfId="0" applyFont="1" applyFill="1" applyBorder="1" applyAlignment="1">
      <alignment horizontal="left" vertical="center"/>
    </xf>
    <xf numFmtId="0" fontId="9" fillId="18" borderId="31" xfId="0" applyFont="1" applyFill="1" applyBorder="1" applyAlignment="1">
      <alignment horizontal="left" vertical="center"/>
    </xf>
    <xf numFmtId="0" fontId="9" fillId="18" borderId="4" xfId="0" applyFont="1" applyFill="1" applyBorder="1" applyAlignment="1">
      <alignment horizontal="left" vertical="center"/>
    </xf>
    <xf numFmtId="0" fontId="6" fillId="0" borderId="57" xfId="0" applyFont="1" applyBorder="1"/>
    <xf numFmtId="0" fontId="18" fillId="19" borderId="4" xfId="0" applyFont="1" applyFill="1" applyBorder="1" applyAlignment="1">
      <alignment horizontal="left" vertical="center" wrapText="1"/>
    </xf>
    <xf numFmtId="0" fontId="21" fillId="19" borderId="4" xfId="0" applyFont="1" applyFill="1" applyBorder="1" applyAlignment="1">
      <alignment horizontal="center" vertical="center" wrapText="1" readingOrder="1"/>
    </xf>
    <xf numFmtId="0" fontId="21" fillId="19" borderId="7" xfId="0" applyFont="1" applyFill="1" applyBorder="1" applyAlignment="1">
      <alignment horizontal="center" vertical="center" wrapText="1" readingOrder="1"/>
    </xf>
    <xf numFmtId="0" fontId="9" fillId="19" borderId="4" xfId="0" applyFont="1" applyFill="1" applyBorder="1" applyAlignment="1">
      <alignment horizontal="left" vertical="center"/>
    </xf>
    <xf numFmtId="0" fontId="9" fillId="19" borderId="57" xfId="0" applyFont="1" applyFill="1" applyBorder="1" applyAlignment="1">
      <alignment horizontal="left" vertical="center"/>
    </xf>
    <xf numFmtId="0" fontId="9" fillId="20" borderId="4" xfId="0" applyFont="1" applyFill="1" applyBorder="1" applyAlignment="1">
      <alignment horizontal="left" vertical="center"/>
    </xf>
    <xf numFmtId="0" fontId="9" fillId="20" borderId="57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20" borderId="57" xfId="0" applyFont="1" applyFill="1" applyBorder="1" applyAlignment="1">
      <alignment horizontal="left" vertical="center"/>
    </xf>
    <xf numFmtId="0" fontId="20" fillId="0" borderId="60" xfId="0" applyFont="1" applyBorder="1" applyAlignment="1">
      <alignment horizontal="center" vertical="center" wrapText="1" readingOrder="1"/>
    </xf>
    <xf numFmtId="0" fontId="11" fillId="0" borderId="2" xfId="0" applyFont="1" applyBorder="1"/>
    <xf numFmtId="0" fontId="24" fillId="21" borderId="62" xfId="0" applyFont="1" applyFill="1" applyBorder="1" applyAlignment="1">
      <alignment horizontal="center" vertical="center"/>
    </xf>
    <xf numFmtId="0" fontId="24" fillId="21" borderId="63" xfId="0" applyFont="1" applyFill="1" applyBorder="1" applyAlignment="1">
      <alignment horizontal="center" vertical="center"/>
    </xf>
    <xf numFmtId="0" fontId="29" fillId="0" borderId="62" xfId="0" applyFont="1" applyBorder="1" applyAlignment="1">
      <alignment horizontal="center" vertical="top"/>
    </xf>
    <xf numFmtId="0" fontId="24" fillId="21" borderId="73" xfId="0" applyFont="1" applyFill="1" applyBorder="1" applyAlignment="1">
      <alignment vertical="center" wrapText="1"/>
    </xf>
    <xf numFmtId="0" fontId="24" fillId="21" borderId="76" xfId="0" applyFont="1" applyFill="1" applyBorder="1" applyAlignment="1">
      <alignment horizontal="center" vertical="center" wrapText="1"/>
    </xf>
    <xf numFmtId="0" fontId="24" fillId="21" borderId="77" xfId="0" applyFont="1" applyFill="1" applyBorder="1" applyAlignment="1">
      <alignment horizontal="center" vertical="center" wrapText="1"/>
    </xf>
    <xf numFmtId="0" fontId="24" fillId="21" borderId="78" xfId="0" applyFont="1" applyFill="1" applyBorder="1" applyAlignment="1">
      <alignment horizontal="center" vertical="center" wrapText="1"/>
    </xf>
    <xf numFmtId="0" fontId="24" fillId="21" borderId="77" xfId="0" applyFont="1" applyFill="1" applyBorder="1" applyAlignment="1">
      <alignment horizontal="center" vertical="center"/>
    </xf>
    <xf numFmtId="0" fontId="24" fillId="21" borderId="79" xfId="0" applyFont="1" applyFill="1" applyBorder="1" applyAlignment="1">
      <alignment horizontal="center" vertical="center" wrapText="1"/>
    </xf>
    <xf numFmtId="0" fontId="30" fillId="25" borderId="65" xfId="0" applyFont="1" applyFill="1" applyBorder="1" applyAlignment="1">
      <alignment horizontal="center" vertical="center" wrapText="1"/>
    </xf>
    <xf numFmtId="0" fontId="30" fillId="25" borderId="70" xfId="0" applyFont="1" applyFill="1" applyBorder="1" applyAlignment="1">
      <alignment horizontal="center" vertical="center" wrapText="1"/>
    </xf>
    <xf numFmtId="0" fontId="30" fillId="25" borderId="80" xfId="0" applyFont="1" applyFill="1" applyBorder="1" applyAlignment="1">
      <alignment horizontal="center" vertical="center" wrapText="1"/>
    </xf>
    <xf numFmtId="0" fontId="30" fillId="25" borderId="81" xfId="0" applyFont="1" applyFill="1" applyBorder="1" applyAlignment="1">
      <alignment horizontal="center" vertical="center" wrapText="1"/>
    </xf>
    <xf numFmtId="0" fontId="30" fillId="25" borderId="82" xfId="0" applyFont="1" applyFill="1" applyBorder="1" applyAlignment="1">
      <alignment horizontal="center" vertical="center" wrapText="1"/>
    </xf>
    <xf numFmtId="0" fontId="24" fillId="21" borderId="83" xfId="0" applyFont="1" applyFill="1" applyBorder="1" applyAlignment="1">
      <alignment horizontal="center" vertical="center" wrapText="1"/>
    </xf>
    <xf numFmtId="0" fontId="24" fillId="21" borderId="84" xfId="0" applyFont="1" applyFill="1" applyBorder="1" applyAlignment="1">
      <alignment horizontal="center" vertical="center" wrapText="1"/>
    </xf>
    <xf numFmtId="0" fontId="25" fillId="23" borderId="86" xfId="0" applyFont="1" applyFill="1" applyBorder="1" applyAlignment="1">
      <alignment horizontal="center" vertical="center"/>
    </xf>
    <xf numFmtId="166" fontId="0" fillId="0" borderId="87" xfId="1" applyNumberFormat="1" applyFont="1" applyFill="1" applyBorder="1" applyAlignment="1" applyProtection="1">
      <alignment horizontal="center" vertical="center"/>
    </xf>
    <xf numFmtId="1" fontId="0" fillId="0" borderId="86" xfId="1" applyNumberFormat="1" applyFont="1" applyFill="1" applyBorder="1" applyAlignment="1" applyProtection="1">
      <alignment horizontal="center" vertical="center"/>
      <protection locked="0"/>
    </xf>
    <xf numFmtId="1" fontId="0" fillId="0" borderId="87" xfId="1" applyNumberFormat="1" applyFont="1" applyFill="1" applyBorder="1" applyAlignment="1" applyProtection="1">
      <alignment horizontal="center" vertical="center"/>
      <protection locked="0"/>
    </xf>
    <xf numFmtId="0" fontId="0" fillId="23" borderId="0" xfId="0" applyFill="1" applyAlignment="1">
      <alignment horizontal="center" vertical="center"/>
    </xf>
    <xf numFmtId="0" fontId="25" fillId="23" borderId="93" xfId="0" applyFont="1" applyFill="1" applyBorder="1" applyAlignment="1">
      <alignment horizontal="center" vertical="center"/>
    </xf>
    <xf numFmtId="166" fontId="0" fillId="0" borderId="94" xfId="1" applyNumberFormat="1" applyFont="1" applyFill="1" applyBorder="1" applyAlignment="1" applyProtection="1">
      <alignment horizontal="center" vertical="center"/>
    </xf>
    <xf numFmtId="1" fontId="0" fillId="0" borderId="93" xfId="1" applyNumberFormat="1" applyFont="1" applyFill="1" applyBorder="1" applyAlignment="1" applyProtection="1">
      <alignment horizontal="center" vertical="center"/>
      <protection locked="0"/>
    </xf>
    <xf numFmtId="1" fontId="0" fillId="0" borderId="94" xfId="1" applyNumberFormat="1" applyFont="1" applyFill="1" applyBorder="1" applyAlignment="1" applyProtection="1">
      <alignment horizontal="center" vertical="center"/>
      <protection locked="0"/>
    </xf>
    <xf numFmtId="44" fontId="0" fillId="23" borderId="95" xfId="0" applyNumberFormat="1" applyFill="1" applyBorder="1" applyAlignment="1">
      <alignment horizontal="center" vertical="center"/>
    </xf>
    <xf numFmtId="0" fontId="25" fillId="23" borderId="98" xfId="0" applyFont="1" applyFill="1" applyBorder="1" applyAlignment="1">
      <alignment horizontal="center" vertical="center"/>
    </xf>
    <xf numFmtId="166" fontId="0" fillId="0" borderId="99" xfId="1" applyNumberFormat="1" applyFont="1" applyFill="1" applyBorder="1" applyAlignment="1" applyProtection="1">
      <alignment horizontal="center" vertical="center"/>
    </xf>
    <xf numFmtId="1" fontId="0" fillId="0" borderId="98" xfId="1" applyNumberFormat="1" applyFont="1" applyFill="1" applyBorder="1" applyAlignment="1" applyProtection="1">
      <alignment horizontal="center" vertical="center"/>
      <protection locked="0"/>
    </xf>
    <xf numFmtId="1" fontId="0" fillId="0" borderId="100" xfId="1" applyNumberFormat="1" applyFont="1" applyFill="1" applyBorder="1" applyAlignment="1" applyProtection="1">
      <alignment horizontal="center" vertical="center"/>
      <protection locked="0"/>
    </xf>
    <xf numFmtId="0" fontId="25" fillId="0" borderId="106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166" fontId="24" fillId="21" borderId="65" xfId="1" applyNumberFormat="1" applyFont="1" applyFill="1" applyBorder="1" applyAlignment="1">
      <alignment horizontal="center" vertical="center"/>
    </xf>
    <xf numFmtId="1" fontId="30" fillId="26" borderId="80" xfId="1" applyNumberFormat="1" applyFont="1" applyFill="1" applyBorder="1" applyAlignment="1">
      <alignment horizontal="center" vertical="center"/>
    </xf>
    <xf numFmtId="1" fontId="30" fillId="26" borderId="81" xfId="1" applyNumberFormat="1" applyFont="1" applyFill="1" applyBorder="1" applyAlignment="1">
      <alignment horizontal="center" vertical="center"/>
    </xf>
    <xf numFmtId="166" fontId="0" fillId="0" borderId="100" xfId="1" applyNumberFormat="1" applyFont="1" applyFill="1" applyBorder="1" applyAlignment="1" applyProtection="1">
      <alignment horizontal="center" vertical="center"/>
    </xf>
    <xf numFmtId="0" fontId="25" fillId="0" borderId="64" xfId="0" applyFont="1" applyBorder="1" applyAlignment="1">
      <alignment horizontal="center" vertical="center"/>
    </xf>
    <xf numFmtId="166" fontId="0" fillId="0" borderId="108" xfId="1" applyNumberFormat="1" applyFont="1" applyFill="1" applyBorder="1" applyAlignment="1" applyProtection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0" fillId="23" borderId="29" xfId="0" applyFill="1" applyBorder="1" applyAlignment="1">
      <alignment horizontal="center" vertical="center"/>
    </xf>
    <xf numFmtId="44" fontId="0" fillId="23" borderId="0" xfId="0" applyNumberFormat="1" applyFill="1" applyAlignment="1">
      <alignment horizontal="center" vertical="center"/>
    </xf>
    <xf numFmtId="0" fontId="24" fillId="21" borderId="123" xfId="0" applyFont="1" applyFill="1" applyBorder="1" applyAlignment="1">
      <alignment horizontal="center" vertical="center"/>
    </xf>
    <xf numFmtId="1" fontId="25" fillId="22" borderId="70" xfId="0" applyNumberFormat="1" applyFont="1" applyFill="1" applyBorder="1" applyAlignment="1">
      <alignment horizontal="center" vertical="center"/>
    </xf>
    <xf numFmtId="1" fontId="25" fillId="22" borderId="61" xfId="0" applyNumberFormat="1" applyFont="1" applyFill="1" applyBorder="1" applyAlignment="1">
      <alignment horizontal="center" vertical="center"/>
    </xf>
    <xf numFmtId="0" fontId="24" fillId="21" borderId="124" xfId="0" applyFont="1" applyFill="1" applyBorder="1" applyAlignment="1">
      <alignment horizontal="center" vertical="center"/>
    </xf>
    <xf numFmtId="0" fontId="24" fillId="21" borderId="125" xfId="0" applyFont="1" applyFill="1" applyBorder="1" applyAlignment="1">
      <alignment horizontal="center" vertical="center"/>
    </xf>
    <xf numFmtId="0" fontId="24" fillId="21" borderId="126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0" borderId="62" xfId="0" applyFont="1" applyBorder="1" applyAlignment="1">
      <alignment horizontal="left" vertical="top" wrapText="1"/>
    </xf>
    <xf numFmtId="44" fontId="0" fillId="22" borderId="86" xfId="1" applyFont="1" applyFill="1" applyBorder="1" applyAlignment="1">
      <alignment horizontal="center" vertical="center"/>
    </xf>
    <xf numFmtId="44" fontId="0" fillId="22" borderId="88" xfId="1" applyFont="1" applyFill="1" applyBorder="1" applyAlignment="1">
      <alignment horizontal="center" vertical="center"/>
    </xf>
    <xf numFmtId="44" fontId="0" fillId="22" borderId="87" xfId="1" applyFont="1" applyFill="1" applyBorder="1" applyAlignment="1">
      <alignment horizontal="center" vertical="center"/>
    </xf>
    <xf numFmtId="44" fontId="0" fillId="22" borderId="93" xfId="1" applyFont="1" applyFill="1" applyBorder="1" applyAlignment="1">
      <alignment horizontal="center" vertical="center"/>
    </xf>
    <xf numFmtId="44" fontId="0" fillId="22" borderId="62" xfId="1" applyFont="1" applyFill="1" applyBorder="1" applyAlignment="1">
      <alignment horizontal="center" vertical="center"/>
    </xf>
    <xf numFmtId="44" fontId="0" fillId="22" borderId="94" xfId="1" applyFont="1" applyFill="1" applyBorder="1" applyAlignment="1">
      <alignment horizontal="center" vertical="center"/>
    </xf>
    <xf numFmtId="44" fontId="0" fillId="22" borderId="98" xfId="1" applyFont="1" applyFill="1" applyBorder="1" applyAlignment="1">
      <alignment horizontal="center" vertical="center"/>
    </xf>
    <xf numFmtId="44" fontId="0" fillId="22" borderId="101" xfId="1" applyFont="1" applyFill="1" applyBorder="1" applyAlignment="1">
      <alignment horizontal="center" vertical="center"/>
    </xf>
    <xf numFmtId="44" fontId="0" fillId="22" borderId="100" xfId="1" applyFont="1" applyFill="1" applyBorder="1" applyAlignment="1">
      <alignment horizontal="center" vertical="center"/>
    </xf>
    <xf numFmtId="44" fontId="0" fillId="22" borderId="102" xfId="1" applyFont="1" applyFill="1" applyBorder="1" applyAlignment="1">
      <alignment horizontal="center" vertical="center"/>
    </xf>
    <xf numFmtId="44" fontId="0" fillId="22" borderId="99" xfId="1" applyFont="1" applyFill="1" applyBorder="1" applyAlignment="1">
      <alignment horizontal="center" vertical="center"/>
    </xf>
    <xf numFmtId="44" fontId="30" fillId="26" borderId="80" xfId="1" applyFont="1" applyFill="1" applyBorder="1" applyAlignment="1">
      <alignment horizontal="center" vertical="center"/>
    </xf>
    <xf numFmtId="44" fontId="30" fillId="26" borderId="81" xfId="1" applyFont="1" applyFill="1" applyBorder="1" applyAlignment="1">
      <alignment horizontal="center" vertical="center"/>
    </xf>
    <xf numFmtId="44" fontId="30" fillId="26" borderId="107" xfId="1" applyFont="1" applyFill="1" applyBorder="1" applyAlignment="1">
      <alignment horizontal="center" vertical="center"/>
    </xf>
    <xf numFmtId="44" fontId="0" fillId="22" borderId="109" xfId="1" applyFont="1" applyFill="1" applyBorder="1" applyAlignment="1">
      <alignment horizontal="center" vertical="center"/>
    </xf>
    <xf numFmtId="44" fontId="0" fillId="22" borderId="108" xfId="1" applyFont="1" applyFill="1" applyBorder="1" applyAlignment="1">
      <alignment horizontal="center" vertical="center"/>
    </xf>
    <xf numFmtId="44" fontId="5" fillId="23" borderId="89" xfId="1" applyFont="1" applyFill="1" applyBorder="1" applyAlignment="1">
      <alignment horizontal="center" vertical="center"/>
    </xf>
    <xf numFmtId="44" fontId="5" fillId="23" borderId="90" xfId="1" applyFont="1" applyFill="1" applyBorder="1" applyAlignment="1">
      <alignment horizontal="center" vertical="center"/>
    </xf>
    <xf numFmtId="44" fontId="0" fillId="23" borderId="89" xfId="0" applyNumberFormat="1" applyFill="1" applyBorder="1" applyAlignment="1">
      <alignment horizontal="center" vertical="center"/>
    </xf>
    <xf numFmtId="44" fontId="0" fillId="23" borderId="91" xfId="0" applyNumberFormat="1" applyFill="1" applyBorder="1" applyAlignment="1">
      <alignment horizontal="center" vertical="center"/>
    </xf>
    <xf numFmtId="44" fontId="0" fillId="23" borderId="90" xfId="0" applyNumberFormat="1" applyFill="1" applyBorder="1" applyAlignment="1">
      <alignment horizontal="center" vertical="center"/>
    </xf>
    <xf numFmtId="44" fontId="5" fillId="23" borderId="95" xfId="1" applyFont="1" applyFill="1" applyBorder="1" applyAlignment="1">
      <alignment horizontal="center" vertical="center"/>
    </xf>
    <xf numFmtId="44" fontId="5" fillId="23" borderId="96" xfId="1" applyFont="1" applyFill="1" applyBorder="1" applyAlignment="1">
      <alignment horizontal="center" vertical="center"/>
    </xf>
    <xf numFmtId="44" fontId="0" fillId="23" borderId="96" xfId="0" applyNumberFormat="1" applyFill="1" applyBorder="1" applyAlignment="1">
      <alignment horizontal="center" vertical="center"/>
    </xf>
    <xf numFmtId="44" fontId="5" fillId="23" borderId="103" xfId="1" applyFont="1" applyFill="1" applyBorder="1" applyAlignment="1">
      <alignment horizontal="center" vertical="center"/>
    </xf>
    <xf numFmtId="44" fontId="5" fillId="23" borderId="104" xfId="1" applyFont="1" applyFill="1" applyBorder="1" applyAlignment="1">
      <alignment horizontal="center" vertical="center"/>
    </xf>
    <xf numFmtId="44" fontId="0" fillId="23" borderId="103" xfId="0" applyNumberFormat="1" applyFill="1" applyBorder="1" applyAlignment="1">
      <alignment horizontal="center" vertical="center"/>
    </xf>
    <xf numFmtId="44" fontId="0" fillId="23" borderId="105" xfId="0" applyNumberFormat="1" applyFill="1" applyBorder="1" applyAlignment="1">
      <alignment horizontal="center" vertical="center"/>
    </xf>
    <xf numFmtId="44" fontId="0" fillId="23" borderId="104" xfId="0" applyNumberFormat="1" applyFill="1" applyBorder="1" applyAlignment="1">
      <alignment horizontal="center" vertical="center"/>
    </xf>
    <xf numFmtId="44" fontId="5" fillId="0" borderId="80" xfId="1" applyFont="1" applyFill="1" applyBorder="1" applyAlignment="1" applyProtection="1">
      <alignment horizontal="center" vertical="center"/>
      <protection locked="0"/>
    </xf>
    <xf numFmtId="44" fontId="5" fillId="0" borderId="81" xfId="1" applyFont="1" applyFill="1" applyBorder="1" applyAlignment="1" applyProtection="1">
      <alignment horizontal="center" vertical="center"/>
      <protection locked="0"/>
    </xf>
    <xf numFmtId="44" fontId="25" fillId="23" borderId="89" xfId="0" applyNumberFormat="1" applyFont="1" applyFill="1" applyBorder="1" applyAlignment="1">
      <alignment horizontal="center" vertical="center"/>
    </xf>
    <xf numFmtId="44" fontId="25" fillId="23" borderId="91" xfId="0" applyNumberFormat="1" applyFont="1" applyFill="1" applyBorder="1" applyAlignment="1">
      <alignment horizontal="center" vertical="center"/>
    </xf>
    <xf numFmtId="44" fontId="25" fillId="23" borderId="90" xfId="0" applyNumberFormat="1" applyFont="1" applyFill="1" applyBorder="1" applyAlignment="1">
      <alignment horizontal="center" vertical="center"/>
    </xf>
    <xf numFmtId="44" fontId="25" fillId="23" borderId="95" xfId="0" applyNumberFormat="1" applyFont="1" applyFill="1" applyBorder="1" applyAlignment="1">
      <alignment horizontal="center" vertical="center"/>
    </xf>
    <xf numFmtId="44" fontId="25" fillId="23" borderId="0" xfId="0" applyNumberFormat="1" applyFont="1" applyFill="1" applyAlignment="1">
      <alignment horizontal="center" vertical="center"/>
    </xf>
    <xf numFmtId="44" fontId="25" fillId="23" borderId="96" xfId="0" applyNumberFormat="1" applyFont="1" applyFill="1" applyBorder="1" applyAlignment="1">
      <alignment horizontal="center" vertical="center"/>
    </xf>
    <xf numFmtId="44" fontId="25" fillId="23" borderId="103" xfId="0" applyNumberFormat="1" applyFont="1" applyFill="1" applyBorder="1" applyAlignment="1">
      <alignment horizontal="center" vertical="center"/>
    </xf>
    <xf numFmtId="44" fontId="25" fillId="23" borderId="105" xfId="0" applyNumberFormat="1" applyFont="1" applyFill="1" applyBorder="1" applyAlignment="1">
      <alignment horizontal="center" vertical="center"/>
    </xf>
    <xf numFmtId="44" fontId="25" fillId="23" borderId="104" xfId="0" applyNumberFormat="1" applyFont="1" applyFill="1" applyBorder="1" applyAlignment="1">
      <alignment horizontal="center" vertical="center"/>
    </xf>
    <xf numFmtId="44" fontId="25" fillId="0" borderId="80" xfId="0" applyNumberFormat="1" applyFont="1" applyBorder="1" applyAlignment="1" applyProtection="1">
      <alignment horizontal="center" vertical="center"/>
      <protection locked="0"/>
    </xf>
    <xf numFmtId="44" fontId="25" fillId="0" borderId="81" xfId="0" applyNumberFormat="1" applyFont="1" applyBorder="1" applyAlignment="1" applyProtection="1">
      <alignment horizontal="center" vertical="center"/>
      <protection locked="0"/>
    </xf>
    <xf numFmtId="44" fontId="25" fillId="23" borderId="110" xfId="0" applyNumberFormat="1" applyFont="1" applyFill="1" applyBorder="1" applyAlignment="1">
      <alignment horizontal="center" vertical="center"/>
    </xf>
    <xf numFmtId="44" fontId="25" fillId="23" borderId="111" xfId="0" applyNumberFormat="1" applyFont="1" applyFill="1" applyBorder="1" applyAlignment="1">
      <alignment horizontal="center" vertical="center"/>
    </xf>
    <xf numFmtId="44" fontId="25" fillId="23" borderId="112" xfId="0" applyNumberFormat="1" applyFont="1" applyFill="1" applyBorder="1" applyAlignment="1">
      <alignment horizontal="center" vertical="center"/>
    </xf>
    <xf numFmtId="44" fontId="25" fillId="23" borderId="113" xfId="0" applyNumberFormat="1" applyFont="1" applyFill="1" applyBorder="1" applyAlignment="1">
      <alignment horizontal="center" vertical="center"/>
    </xf>
    <xf numFmtId="44" fontId="25" fillId="23" borderId="114" xfId="0" applyNumberFormat="1" applyFont="1" applyFill="1" applyBorder="1" applyAlignment="1">
      <alignment horizontal="center" vertical="center"/>
    </xf>
    <xf numFmtId="44" fontId="25" fillId="23" borderId="115" xfId="0" applyNumberFormat="1" applyFont="1" applyFill="1" applyBorder="1" applyAlignment="1">
      <alignment horizontal="center" vertical="center"/>
    </xf>
    <xf numFmtId="44" fontId="25" fillId="23" borderId="116" xfId="0" applyNumberFormat="1" applyFont="1" applyFill="1" applyBorder="1" applyAlignment="1">
      <alignment horizontal="center" vertical="center"/>
    </xf>
    <xf numFmtId="44" fontId="25" fillId="23" borderId="117" xfId="0" applyNumberFormat="1" applyFont="1" applyFill="1" applyBorder="1" applyAlignment="1">
      <alignment horizontal="center" vertical="center"/>
    </xf>
    <xf numFmtId="44" fontId="25" fillId="23" borderId="118" xfId="0" applyNumberFormat="1" applyFont="1" applyFill="1" applyBorder="1" applyAlignment="1">
      <alignment horizontal="center" vertical="center"/>
    </xf>
    <xf numFmtId="44" fontId="33" fillId="0" borderId="122" xfId="1" applyFont="1" applyFill="1" applyBorder="1" applyAlignment="1" applyProtection="1">
      <alignment horizontal="center" vertical="center"/>
      <protection locked="0"/>
    </xf>
    <xf numFmtId="44" fontId="33" fillId="0" borderId="81" xfId="1" applyFont="1" applyFill="1" applyBorder="1" applyAlignment="1" applyProtection="1">
      <alignment horizontal="center" vertical="center"/>
      <protection locked="0"/>
    </xf>
    <xf numFmtId="44" fontId="33" fillId="22" borderId="61" xfId="1" applyFont="1" applyFill="1" applyBorder="1" applyAlignment="1">
      <alignment horizontal="center" vertical="center"/>
    </xf>
    <xf numFmtId="44" fontId="10" fillId="4" borderId="56" xfId="0" applyNumberFormat="1" applyFont="1" applyFill="1" applyBorder="1" applyAlignment="1">
      <alignment horizontal="center" vertical="center"/>
    </xf>
    <xf numFmtId="0" fontId="3" fillId="0" borderId="62" xfId="0" applyFont="1" applyBorder="1" applyAlignment="1">
      <alignment horizontal="left" vertical="top" wrapText="1"/>
    </xf>
    <xf numFmtId="0" fontId="2" fillId="0" borderId="62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28" fillId="0" borderId="61" xfId="0" applyFont="1" applyBorder="1" applyAlignment="1" applyProtection="1">
      <alignment horizontal="left" vertical="center"/>
      <protection locked="0"/>
    </xf>
    <xf numFmtId="0" fontId="26" fillId="21" borderId="61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7" fillId="0" borderId="30" xfId="0" applyFont="1" applyBorder="1"/>
    <xf numFmtId="0" fontId="7" fillId="0" borderId="32" xfId="0" applyFont="1" applyBorder="1"/>
    <xf numFmtId="0" fontId="17" fillId="5" borderId="26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7" fillId="0" borderId="19" xfId="0" applyFont="1" applyBorder="1"/>
    <xf numFmtId="0" fontId="12" fillId="3" borderId="16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14" fillId="2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15" fillId="3" borderId="13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  <xf numFmtId="0" fontId="4" fillId="23" borderId="0" xfId="0" applyFont="1" applyFill="1" applyAlignment="1">
      <alignment horizontal="left" vertical="top" wrapText="1"/>
    </xf>
    <xf numFmtId="0" fontId="31" fillId="21" borderId="127" xfId="0" applyFont="1" applyFill="1" applyBorder="1" applyAlignment="1">
      <alignment horizontal="center" vertical="center" wrapText="1"/>
    </xf>
    <xf numFmtId="0" fontId="31" fillId="21" borderId="128" xfId="0" applyFont="1" applyFill="1" applyBorder="1" applyAlignment="1">
      <alignment horizontal="center" vertical="center" wrapText="1"/>
    </xf>
    <xf numFmtId="0" fontId="24" fillId="21" borderId="89" xfId="0" applyFont="1" applyFill="1" applyBorder="1" applyAlignment="1">
      <alignment horizontal="center" vertical="center"/>
    </xf>
    <xf numFmtId="0" fontId="24" fillId="21" borderId="95" xfId="0" applyFont="1" applyFill="1" applyBorder="1" applyAlignment="1">
      <alignment horizontal="center" vertical="center"/>
    </xf>
    <xf numFmtId="0" fontId="24" fillId="21" borderId="103" xfId="0" applyFont="1" applyFill="1" applyBorder="1" applyAlignment="1">
      <alignment horizontal="center" vertical="center"/>
    </xf>
    <xf numFmtId="0" fontId="24" fillId="21" borderId="74" xfId="0" applyFont="1" applyFill="1" applyBorder="1" applyAlignment="1">
      <alignment horizontal="center" vertical="center" wrapText="1"/>
    </xf>
    <xf numFmtId="0" fontId="24" fillId="21" borderId="75" xfId="0" applyFont="1" applyFill="1" applyBorder="1" applyAlignment="1">
      <alignment horizontal="center" vertical="center" wrapText="1"/>
    </xf>
    <xf numFmtId="0" fontId="24" fillId="21" borderId="85" xfId="0" applyFont="1" applyFill="1" applyBorder="1" applyAlignment="1">
      <alignment horizontal="center" vertical="center"/>
    </xf>
    <xf numFmtId="0" fontId="24" fillId="21" borderId="92" xfId="0" applyFont="1" applyFill="1" applyBorder="1" applyAlignment="1">
      <alignment horizontal="center" vertical="center"/>
    </xf>
    <xf numFmtId="0" fontId="24" fillId="21" borderId="97" xfId="0" applyFont="1" applyFill="1" applyBorder="1" applyAlignment="1">
      <alignment horizontal="center" vertical="center"/>
    </xf>
    <xf numFmtId="0" fontId="31" fillId="21" borderId="120" xfId="0" applyFont="1" applyFill="1" applyBorder="1" applyAlignment="1">
      <alignment horizontal="center" vertical="center"/>
    </xf>
    <xf numFmtId="0" fontId="31" fillId="21" borderId="121" xfId="0" applyFont="1" applyFill="1" applyBorder="1" applyAlignment="1">
      <alignment horizontal="center" vertical="center"/>
    </xf>
    <xf numFmtId="0" fontId="31" fillId="21" borderId="129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71" xfId="0" applyFont="1" applyFill="1" applyBorder="1" applyAlignment="1">
      <alignment horizontal="center" vertical="center" wrapText="1"/>
    </xf>
    <xf numFmtId="0" fontId="31" fillId="21" borderId="72" xfId="0" applyFont="1" applyFill="1" applyBorder="1" applyAlignment="1">
      <alignment horizontal="center" vertical="center" wrapText="1"/>
    </xf>
    <xf numFmtId="0" fontId="31" fillId="21" borderId="67" xfId="0" applyFont="1" applyFill="1" applyBorder="1" applyAlignment="1">
      <alignment horizontal="center" vertical="center" wrapText="1"/>
    </xf>
    <xf numFmtId="0" fontId="31" fillId="21" borderId="69" xfId="0" applyFont="1" applyFill="1" applyBorder="1" applyAlignment="1">
      <alignment horizontal="center" vertical="center" wrapText="1"/>
    </xf>
    <xf numFmtId="0" fontId="30" fillId="23" borderId="0" xfId="0" applyFont="1" applyFill="1" applyAlignment="1">
      <alignment horizontal="center" vertical="center" wrapText="1"/>
    </xf>
    <xf numFmtId="0" fontId="31" fillId="21" borderId="66" xfId="0" applyFont="1" applyFill="1" applyBorder="1" applyAlignment="1">
      <alignment horizontal="center" vertical="center" wrapText="1"/>
    </xf>
    <xf numFmtId="0" fontId="31" fillId="21" borderId="68" xfId="0" applyFont="1" applyFill="1" applyBorder="1" applyAlignment="1">
      <alignment horizontal="center" vertical="center" wrapText="1"/>
    </xf>
    <xf numFmtId="0" fontId="32" fillId="24" borderId="70" xfId="0" applyFont="1" applyFill="1" applyBorder="1" applyAlignment="1">
      <alignment horizontal="center" vertical="center" wrapText="1"/>
    </xf>
    <xf numFmtId="0" fontId="34" fillId="21" borderId="130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51BA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152400</xdr:rowOff>
    </xdr:from>
    <xdr:to>
      <xdr:col>3</xdr:col>
      <xdr:colOff>296789</xdr:colOff>
      <xdr:row>3</xdr:row>
      <xdr:rowOff>25400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561E9D1-12EF-5F4F-84CB-6981B377D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39700" y="152400"/>
          <a:ext cx="2887589" cy="44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190500</xdr:rowOff>
    </xdr:from>
    <xdr:to>
      <xdr:col>1</xdr:col>
      <xdr:colOff>2455789</xdr:colOff>
      <xdr:row>2</xdr:row>
      <xdr:rowOff>104775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58667B0-46C0-AB45-AC8B-53560F2C1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241300" y="190500"/>
          <a:ext cx="2887589" cy="444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1244</xdr:colOff>
      <xdr:row>3</xdr:row>
      <xdr:rowOff>4306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393E66F-736A-0A42-A206-2212DB588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77800"/>
          <a:ext cx="2338044" cy="359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4974</xdr:colOff>
      <xdr:row>3</xdr:row>
      <xdr:rowOff>12700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0DD311C-0742-BE42-A978-7EABEE2DE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77800"/>
          <a:ext cx="2392574" cy="368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87476</xdr:colOff>
      <xdr:row>3</xdr:row>
      <xdr:rowOff>25400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C43F017-91F5-194E-A5C4-7D25CDF6D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77800"/>
          <a:ext cx="2475076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267944</xdr:colOff>
      <xdr:row>3</xdr:row>
      <xdr:rowOff>4306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7D48E84-994A-AA4D-910A-EBDE051D70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77800" y="177800"/>
          <a:ext cx="2338044" cy="359906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0</xdr:row>
      <xdr:rowOff>114300</xdr:rowOff>
    </xdr:from>
    <xdr:to>
      <xdr:col>3</xdr:col>
      <xdr:colOff>937996</xdr:colOff>
      <xdr:row>3</xdr:row>
      <xdr:rowOff>63500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0E7CB49-56C7-5675-777C-DB8AE6A305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88900" y="114300"/>
          <a:ext cx="3135096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activeCell="A2" sqref="A2"/>
    </sheetView>
  </sheetViews>
  <sheetFormatPr defaultColWidth="14.453125" defaultRowHeight="15" customHeight="1" x14ac:dyDescent="0.35"/>
  <cols>
    <col min="1" max="1" width="13.453125" customWidth="1"/>
    <col min="2" max="2" width="8.6328125" customWidth="1"/>
    <col min="3" max="3" width="13.6328125" customWidth="1"/>
    <col min="4" max="4" width="22.1796875" customWidth="1"/>
    <col min="5" max="5" width="11.453125" customWidth="1"/>
    <col min="6" max="6" width="12.81640625" customWidth="1"/>
    <col min="7" max="26" width="8.63281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thickBot="1" x14ac:dyDescent="0.4">
      <c r="A5" s="257" t="s">
        <v>83</v>
      </c>
      <c r="B5" s="257"/>
      <c r="C5" s="257"/>
      <c r="D5" s="257"/>
      <c r="E5" s="257"/>
      <c r="F5" s="257"/>
      <c r="G5" s="257"/>
      <c r="H5" s="25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thickBot="1" x14ac:dyDescent="0.4">
      <c r="A6" s="254" t="s">
        <v>0</v>
      </c>
      <c r="B6" s="255"/>
      <c r="C6" s="255"/>
      <c r="D6" s="256" t="s">
        <v>1</v>
      </c>
      <c r="E6" s="256"/>
      <c r="F6" s="256"/>
      <c r="G6" s="256"/>
      <c r="H6" s="25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thickBot="1" x14ac:dyDescent="0.4">
      <c r="A7" s="254" t="s">
        <v>2</v>
      </c>
      <c r="B7" s="255"/>
      <c r="C7" s="255"/>
      <c r="D7" s="256" t="s">
        <v>3</v>
      </c>
      <c r="E7" s="256"/>
      <c r="F7" s="256"/>
      <c r="G7" s="256"/>
      <c r="H7" s="25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thickBot="1" x14ac:dyDescent="0.4">
      <c r="A8" s="254" t="s">
        <v>4</v>
      </c>
      <c r="B8" s="255"/>
      <c r="C8" s="255"/>
      <c r="D8" s="256" t="s">
        <v>5</v>
      </c>
      <c r="E8" s="256"/>
      <c r="F8" s="256"/>
      <c r="G8" s="256"/>
      <c r="H8" s="25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thickBot="1" x14ac:dyDescent="0.4">
      <c r="A9" s="254" t="s">
        <v>6</v>
      </c>
      <c r="B9" s="255"/>
      <c r="C9" s="255"/>
      <c r="D9" s="256"/>
      <c r="E9" s="256"/>
      <c r="F9" s="256"/>
      <c r="G9" s="256"/>
      <c r="H9" s="25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 thickBot="1" x14ac:dyDescent="0.4">
      <c r="A10" s="254" t="s">
        <v>7</v>
      </c>
      <c r="B10" s="255"/>
      <c r="C10" s="255"/>
      <c r="D10" s="256"/>
      <c r="E10" s="256"/>
      <c r="F10" s="256"/>
      <c r="G10" s="256"/>
      <c r="H10" s="25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 customHeight="1" thickBot="1" x14ac:dyDescent="0.4">
      <c r="A11" s="254" t="s">
        <v>8</v>
      </c>
      <c r="B11" s="255"/>
      <c r="C11" s="255"/>
      <c r="D11" s="256"/>
      <c r="E11" s="256"/>
      <c r="F11" s="256"/>
      <c r="G11" s="256"/>
      <c r="H11" s="25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thickBot="1" x14ac:dyDescent="0.4">
      <c r="A12" s="254" t="s">
        <v>9</v>
      </c>
      <c r="B12" s="255"/>
      <c r="C12" s="255"/>
      <c r="D12" s="256"/>
      <c r="E12" s="256"/>
      <c r="F12" s="256"/>
      <c r="G12" s="256"/>
      <c r="H12" s="25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12:C12"/>
    <mergeCell ref="D12:H12"/>
    <mergeCell ref="A5:H5"/>
    <mergeCell ref="A6:C6"/>
    <mergeCell ref="D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8"/>
  <sheetViews>
    <sheetView showGridLines="0" workbookViewId="0">
      <selection activeCell="B5" sqref="B5"/>
    </sheetView>
  </sheetViews>
  <sheetFormatPr defaultColWidth="14.453125" defaultRowHeight="15" customHeight="1" x14ac:dyDescent="0.35"/>
  <cols>
    <col min="1" max="1" width="8.81640625" customWidth="1"/>
    <col min="2" max="2" width="155.1796875" customWidth="1"/>
    <col min="3" max="26" width="8.6328125" customWidth="1"/>
  </cols>
  <sheetData>
    <row r="1" spans="1:2" ht="21" customHeight="1" x14ac:dyDescent="0.35">
      <c r="A1" s="3"/>
    </row>
    <row r="2" spans="1:2" ht="21" customHeight="1" x14ac:dyDescent="0.35">
      <c r="A2" s="3"/>
    </row>
    <row r="3" spans="1:2" ht="21" customHeight="1" x14ac:dyDescent="0.35">
      <c r="A3" s="3"/>
      <c r="B3" s="147"/>
    </row>
    <row r="4" spans="1:2" ht="21" customHeight="1" x14ac:dyDescent="0.35">
      <c r="A4" s="148" t="s">
        <v>10</v>
      </c>
      <c r="B4" s="149" t="s">
        <v>11</v>
      </c>
    </row>
    <row r="5" spans="1:2" ht="174" x14ac:dyDescent="0.35">
      <c r="A5" s="150" t="s">
        <v>87</v>
      </c>
      <c r="B5" s="252" t="s">
        <v>88</v>
      </c>
    </row>
    <row r="6" spans="1:2" ht="14.5" x14ac:dyDescent="0.35">
      <c r="A6" s="150" t="s">
        <v>12</v>
      </c>
      <c r="B6" s="196" t="s">
        <v>89</v>
      </c>
    </row>
    <row r="7" spans="1:2" ht="14.5" x14ac:dyDescent="0.35">
      <c r="A7" s="150" t="s">
        <v>90</v>
      </c>
      <c r="B7" s="253" t="s">
        <v>91</v>
      </c>
    </row>
    <row r="8" spans="1:2" ht="21" customHeight="1" x14ac:dyDescent="0.35">
      <c r="A8" s="3"/>
    </row>
    <row r="9" spans="1:2" ht="21" customHeight="1" x14ac:dyDescent="0.35">
      <c r="A9" s="3"/>
    </row>
    <row r="10" spans="1:2" ht="21" customHeight="1" x14ac:dyDescent="0.35">
      <c r="A10" s="3"/>
    </row>
    <row r="11" spans="1:2" ht="21" customHeight="1" x14ac:dyDescent="0.35">
      <c r="A11" s="3"/>
    </row>
    <row r="12" spans="1:2" ht="21" customHeight="1" x14ac:dyDescent="0.35">
      <c r="A12" s="3"/>
    </row>
    <row r="13" spans="1:2" ht="21" customHeight="1" x14ac:dyDescent="0.35">
      <c r="A13" s="3"/>
    </row>
    <row r="14" spans="1:2" ht="21" customHeight="1" x14ac:dyDescent="0.35">
      <c r="A14" s="3"/>
    </row>
    <row r="15" spans="1:2" ht="21" customHeight="1" x14ac:dyDescent="0.35">
      <c r="A15" s="3"/>
    </row>
    <row r="16" spans="1:2" ht="21" customHeight="1" x14ac:dyDescent="0.35">
      <c r="A16" s="3"/>
    </row>
    <row r="17" spans="1:1" ht="21" customHeight="1" x14ac:dyDescent="0.35">
      <c r="A17" s="3"/>
    </row>
    <row r="18" spans="1:1" ht="21" customHeight="1" x14ac:dyDescent="0.35">
      <c r="A18" s="3"/>
    </row>
    <row r="19" spans="1:1" ht="21" customHeight="1" x14ac:dyDescent="0.35">
      <c r="A19" s="3"/>
    </row>
    <row r="20" spans="1:1" ht="21" customHeight="1" x14ac:dyDescent="0.35">
      <c r="A20" s="3"/>
    </row>
    <row r="21" spans="1:1" ht="21" customHeight="1" x14ac:dyDescent="0.35">
      <c r="A21" s="3"/>
    </row>
    <row r="22" spans="1:1" ht="21" customHeight="1" x14ac:dyDescent="0.35">
      <c r="A22" s="3"/>
    </row>
    <row r="23" spans="1:1" ht="21" customHeight="1" x14ac:dyDescent="0.35">
      <c r="A23" s="3"/>
    </row>
    <row r="24" spans="1:1" ht="21" customHeight="1" x14ac:dyDescent="0.35">
      <c r="A24" s="3"/>
    </row>
    <row r="25" spans="1:1" ht="21" customHeight="1" x14ac:dyDescent="0.35">
      <c r="A25" s="3"/>
    </row>
    <row r="26" spans="1:1" ht="21" customHeight="1" x14ac:dyDescent="0.35">
      <c r="A26" s="3"/>
    </row>
    <row r="27" spans="1:1" ht="21" customHeight="1" x14ac:dyDescent="0.35">
      <c r="A27" s="3"/>
    </row>
    <row r="28" spans="1:1" ht="21" customHeight="1" x14ac:dyDescent="0.35">
      <c r="A28" s="3"/>
    </row>
    <row r="29" spans="1:1" ht="21" customHeight="1" x14ac:dyDescent="0.35">
      <c r="A29" s="3"/>
    </row>
    <row r="30" spans="1:1" ht="21" customHeight="1" x14ac:dyDescent="0.35">
      <c r="A30" s="3"/>
    </row>
    <row r="31" spans="1:1" ht="21" customHeight="1" x14ac:dyDescent="0.35">
      <c r="A31" s="3"/>
    </row>
    <row r="32" spans="1:1" ht="21" customHeight="1" x14ac:dyDescent="0.35">
      <c r="A32" s="3"/>
    </row>
    <row r="33" spans="1:1" ht="21" customHeight="1" x14ac:dyDescent="0.35">
      <c r="A33" s="3"/>
    </row>
    <row r="34" spans="1:1" ht="21" customHeight="1" x14ac:dyDescent="0.35">
      <c r="A34" s="3"/>
    </row>
    <row r="35" spans="1:1" ht="21" customHeight="1" x14ac:dyDescent="0.35">
      <c r="A35" s="3"/>
    </row>
    <row r="36" spans="1:1" ht="21" customHeight="1" x14ac:dyDescent="0.35">
      <c r="A36" s="3"/>
    </row>
    <row r="37" spans="1:1" ht="21" customHeight="1" x14ac:dyDescent="0.35">
      <c r="A37" s="3"/>
    </row>
    <row r="38" spans="1:1" ht="21" customHeight="1" x14ac:dyDescent="0.35">
      <c r="A38" s="3"/>
    </row>
    <row r="39" spans="1:1" ht="21" customHeight="1" x14ac:dyDescent="0.35">
      <c r="A39" s="3"/>
    </row>
    <row r="40" spans="1:1" ht="21" customHeight="1" x14ac:dyDescent="0.35">
      <c r="A40" s="3"/>
    </row>
    <row r="41" spans="1:1" ht="21" customHeight="1" x14ac:dyDescent="0.35">
      <c r="A41" s="3"/>
    </row>
    <row r="42" spans="1:1" ht="21" customHeight="1" x14ac:dyDescent="0.35">
      <c r="A42" s="3"/>
    </row>
    <row r="43" spans="1:1" ht="21" customHeight="1" x14ac:dyDescent="0.35">
      <c r="A43" s="3"/>
    </row>
    <row r="44" spans="1:1" ht="21" customHeight="1" x14ac:dyDescent="0.35">
      <c r="A44" s="3"/>
    </row>
    <row r="45" spans="1:1" ht="21" customHeight="1" x14ac:dyDescent="0.35">
      <c r="A45" s="3"/>
    </row>
    <row r="46" spans="1:1" ht="21" customHeight="1" x14ac:dyDescent="0.35">
      <c r="A46" s="3"/>
    </row>
    <row r="47" spans="1:1" ht="21" customHeight="1" x14ac:dyDescent="0.35">
      <c r="A47" s="3"/>
    </row>
    <row r="48" spans="1:1" ht="21" customHeight="1" x14ac:dyDescent="0.35">
      <c r="A48" s="3"/>
    </row>
    <row r="49" spans="1:1" ht="21" customHeight="1" x14ac:dyDescent="0.35">
      <c r="A49" s="3"/>
    </row>
    <row r="50" spans="1:1" ht="21" customHeight="1" x14ac:dyDescent="0.35">
      <c r="A50" s="3"/>
    </row>
    <row r="51" spans="1:1" ht="21" customHeight="1" x14ac:dyDescent="0.35">
      <c r="A51" s="3"/>
    </row>
    <row r="52" spans="1:1" ht="21" customHeight="1" x14ac:dyDescent="0.35">
      <c r="A52" s="3"/>
    </row>
    <row r="53" spans="1:1" ht="21" customHeight="1" x14ac:dyDescent="0.35">
      <c r="A53" s="3"/>
    </row>
    <row r="54" spans="1:1" ht="21" customHeight="1" x14ac:dyDescent="0.35">
      <c r="A54" s="3"/>
    </row>
    <row r="55" spans="1:1" ht="21" customHeight="1" x14ac:dyDescent="0.35">
      <c r="A55" s="3"/>
    </row>
    <row r="56" spans="1:1" ht="21" customHeight="1" x14ac:dyDescent="0.35">
      <c r="A56" s="3"/>
    </row>
    <row r="57" spans="1:1" ht="21" customHeight="1" x14ac:dyDescent="0.35">
      <c r="A57" s="3"/>
    </row>
    <row r="58" spans="1:1" ht="21" customHeight="1" x14ac:dyDescent="0.35">
      <c r="A58" s="3"/>
    </row>
    <row r="59" spans="1:1" ht="21" customHeight="1" x14ac:dyDescent="0.35">
      <c r="A59" s="3"/>
    </row>
    <row r="60" spans="1:1" ht="21" customHeight="1" x14ac:dyDescent="0.35">
      <c r="A60" s="3"/>
    </row>
    <row r="61" spans="1:1" ht="21" customHeight="1" x14ac:dyDescent="0.35">
      <c r="A61" s="3"/>
    </row>
    <row r="62" spans="1:1" ht="21" customHeight="1" x14ac:dyDescent="0.35">
      <c r="A62" s="3"/>
    </row>
    <row r="63" spans="1:1" ht="21" customHeight="1" x14ac:dyDescent="0.35">
      <c r="A63" s="3"/>
    </row>
    <row r="64" spans="1:1" ht="21" customHeight="1" x14ac:dyDescent="0.35">
      <c r="A64" s="3"/>
    </row>
    <row r="65" spans="1:1" ht="21" customHeight="1" x14ac:dyDescent="0.35">
      <c r="A65" s="3"/>
    </row>
    <row r="66" spans="1:1" ht="21" customHeight="1" x14ac:dyDescent="0.35">
      <c r="A66" s="3"/>
    </row>
    <row r="67" spans="1:1" ht="21" customHeight="1" x14ac:dyDescent="0.35">
      <c r="A67" s="3"/>
    </row>
    <row r="68" spans="1:1" ht="21" customHeight="1" x14ac:dyDescent="0.35">
      <c r="A68" s="3"/>
    </row>
    <row r="69" spans="1:1" ht="21" customHeight="1" x14ac:dyDescent="0.35">
      <c r="A69" s="3"/>
    </row>
    <row r="70" spans="1:1" ht="21" customHeight="1" x14ac:dyDescent="0.35">
      <c r="A70" s="3"/>
    </row>
    <row r="71" spans="1:1" ht="21" customHeight="1" x14ac:dyDescent="0.35">
      <c r="A71" s="3"/>
    </row>
    <row r="72" spans="1:1" ht="21" customHeight="1" x14ac:dyDescent="0.35">
      <c r="A72" s="3"/>
    </row>
    <row r="73" spans="1:1" ht="21" customHeight="1" x14ac:dyDescent="0.35">
      <c r="A73" s="3"/>
    </row>
    <row r="74" spans="1:1" ht="21" customHeight="1" x14ac:dyDescent="0.35">
      <c r="A74" s="3"/>
    </row>
    <row r="75" spans="1:1" ht="21" customHeight="1" x14ac:dyDescent="0.35">
      <c r="A75" s="3"/>
    </row>
    <row r="76" spans="1:1" ht="21" customHeight="1" x14ac:dyDescent="0.35">
      <c r="A76" s="3"/>
    </row>
    <row r="77" spans="1:1" ht="21" customHeight="1" x14ac:dyDescent="0.35">
      <c r="A77" s="3"/>
    </row>
    <row r="78" spans="1:1" ht="21" customHeight="1" x14ac:dyDescent="0.35">
      <c r="A78" s="3"/>
    </row>
    <row r="79" spans="1:1" ht="21" customHeight="1" x14ac:dyDescent="0.35">
      <c r="A79" s="3"/>
    </row>
    <row r="80" spans="1:1" ht="21" customHeight="1" x14ac:dyDescent="0.35">
      <c r="A80" s="3"/>
    </row>
    <row r="81" spans="1:1" ht="21" customHeight="1" x14ac:dyDescent="0.35">
      <c r="A81" s="3"/>
    </row>
    <row r="82" spans="1:1" ht="21" customHeight="1" x14ac:dyDescent="0.35">
      <c r="A82" s="3"/>
    </row>
    <row r="83" spans="1:1" ht="21" customHeight="1" x14ac:dyDescent="0.35">
      <c r="A83" s="3"/>
    </row>
    <row r="84" spans="1:1" ht="21" customHeight="1" x14ac:dyDescent="0.35">
      <c r="A84" s="3"/>
    </row>
    <row r="85" spans="1:1" ht="21" customHeight="1" x14ac:dyDescent="0.35">
      <c r="A85" s="3"/>
    </row>
    <row r="86" spans="1:1" ht="21" customHeight="1" x14ac:dyDescent="0.35">
      <c r="A86" s="3"/>
    </row>
    <row r="87" spans="1:1" ht="21" customHeight="1" x14ac:dyDescent="0.35">
      <c r="A87" s="3"/>
    </row>
    <row r="88" spans="1:1" ht="21" customHeight="1" x14ac:dyDescent="0.35">
      <c r="A88" s="3"/>
    </row>
    <row r="89" spans="1:1" ht="21" customHeight="1" x14ac:dyDescent="0.35">
      <c r="A89" s="3"/>
    </row>
    <row r="90" spans="1:1" ht="21" customHeight="1" x14ac:dyDescent="0.35">
      <c r="A90" s="3"/>
    </row>
    <row r="91" spans="1:1" ht="21" customHeight="1" x14ac:dyDescent="0.35">
      <c r="A91" s="3"/>
    </row>
    <row r="92" spans="1:1" ht="21" customHeight="1" x14ac:dyDescent="0.35">
      <c r="A92" s="3"/>
    </row>
    <row r="93" spans="1:1" ht="21" customHeight="1" x14ac:dyDescent="0.35">
      <c r="A93" s="3"/>
    </row>
    <row r="94" spans="1:1" ht="21" customHeight="1" x14ac:dyDescent="0.35">
      <c r="A94" s="3"/>
    </row>
    <row r="95" spans="1:1" ht="21" customHeight="1" x14ac:dyDescent="0.35">
      <c r="A95" s="3"/>
    </row>
    <row r="96" spans="1:1" ht="21" customHeight="1" x14ac:dyDescent="0.35">
      <c r="A96" s="3"/>
    </row>
    <row r="97" spans="1:1" ht="21" customHeight="1" x14ac:dyDescent="0.35">
      <c r="A97" s="3"/>
    </row>
    <row r="98" spans="1:1" ht="21" customHeight="1" x14ac:dyDescent="0.35">
      <c r="A98" s="3"/>
    </row>
    <row r="99" spans="1:1" ht="21" customHeight="1" x14ac:dyDescent="0.35">
      <c r="A99" s="3"/>
    </row>
    <row r="100" spans="1:1" ht="21" customHeight="1" x14ac:dyDescent="0.35">
      <c r="A100" s="3"/>
    </row>
    <row r="101" spans="1:1" ht="21" customHeight="1" x14ac:dyDescent="0.35">
      <c r="A101" s="3"/>
    </row>
    <row r="102" spans="1:1" ht="21" customHeight="1" x14ac:dyDescent="0.35">
      <c r="A102" s="3"/>
    </row>
    <row r="103" spans="1:1" ht="21" customHeight="1" x14ac:dyDescent="0.35">
      <c r="A103" s="3"/>
    </row>
    <row r="104" spans="1:1" ht="21" customHeight="1" x14ac:dyDescent="0.35">
      <c r="A104" s="3"/>
    </row>
    <row r="105" spans="1:1" ht="21" customHeight="1" x14ac:dyDescent="0.35">
      <c r="A105" s="3"/>
    </row>
    <row r="106" spans="1:1" ht="21" customHeight="1" x14ac:dyDescent="0.35">
      <c r="A106" s="3"/>
    </row>
    <row r="107" spans="1:1" ht="21" customHeight="1" x14ac:dyDescent="0.35">
      <c r="A107" s="3"/>
    </row>
    <row r="108" spans="1:1" ht="21" customHeight="1" x14ac:dyDescent="0.35">
      <c r="A108" s="3"/>
    </row>
    <row r="109" spans="1:1" ht="21" customHeight="1" x14ac:dyDescent="0.35">
      <c r="A109" s="3"/>
    </row>
    <row r="110" spans="1:1" ht="21" customHeight="1" x14ac:dyDescent="0.35">
      <c r="A110" s="3"/>
    </row>
    <row r="111" spans="1:1" ht="21" customHeight="1" x14ac:dyDescent="0.35">
      <c r="A111" s="3"/>
    </row>
    <row r="112" spans="1:1" ht="21" customHeight="1" x14ac:dyDescent="0.35">
      <c r="A112" s="3"/>
    </row>
    <row r="113" spans="1:1" ht="21" customHeight="1" x14ac:dyDescent="0.35">
      <c r="A113" s="3"/>
    </row>
    <row r="114" spans="1:1" ht="21" customHeight="1" x14ac:dyDescent="0.35">
      <c r="A114" s="3"/>
    </row>
    <row r="115" spans="1:1" ht="21" customHeight="1" x14ac:dyDescent="0.35">
      <c r="A115" s="3"/>
    </row>
    <row r="116" spans="1:1" ht="21" customHeight="1" x14ac:dyDescent="0.35">
      <c r="A116" s="3"/>
    </row>
    <row r="117" spans="1:1" ht="21" customHeight="1" x14ac:dyDescent="0.35">
      <c r="A117" s="3"/>
    </row>
    <row r="118" spans="1:1" ht="21" customHeight="1" x14ac:dyDescent="0.35">
      <c r="A118" s="3"/>
    </row>
    <row r="119" spans="1:1" ht="21" customHeight="1" x14ac:dyDescent="0.35">
      <c r="A119" s="3"/>
    </row>
    <row r="120" spans="1:1" ht="21" customHeight="1" x14ac:dyDescent="0.35">
      <c r="A120" s="3"/>
    </row>
    <row r="121" spans="1:1" ht="21" customHeight="1" x14ac:dyDescent="0.35">
      <c r="A121" s="3"/>
    </row>
    <row r="122" spans="1:1" ht="21" customHeight="1" x14ac:dyDescent="0.35">
      <c r="A122" s="3"/>
    </row>
    <row r="123" spans="1:1" ht="21" customHeight="1" x14ac:dyDescent="0.35">
      <c r="A123" s="3"/>
    </row>
    <row r="124" spans="1:1" ht="21" customHeight="1" x14ac:dyDescent="0.35">
      <c r="A124" s="3"/>
    </row>
    <row r="125" spans="1:1" ht="21" customHeight="1" x14ac:dyDescent="0.35">
      <c r="A125" s="3"/>
    </row>
    <row r="126" spans="1:1" ht="21" customHeight="1" x14ac:dyDescent="0.35">
      <c r="A126" s="3"/>
    </row>
    <row r="127" spans="1:1" ht="21" customHeight="1" x14ac:dyDescent="0.35">
      <c r="A127" s="3"/>
    </row>
    <row r="128" spans="1:1" ht="21" customHeight="1" x14ac:dyDescent="0.35">
      <c r="A128" s="3"/>
    </row>
    <row r="129" spans="1:1" ht="21" customHeight="1" x14ac:dyDescent="0.35">
      <c r="A129" s="3"/>
    </row>
    <row r="130" spans="1:1" ht="21" customHeight="1" x14ac:dyDescent="0.35">
      <c r="A130" s="3"/>
    </row>
    <row r="131" spans="1:1" ht="21" customHeight="1" x14ac:dyDescent="0.35">
      <c r="A131" s="3"/>
    </row>
    <row r="132" spans="1:1" ht="21" customHeight="1" x14ac:dyDescent="0.35">
      <c r="A132" s="3"/>
    </row>
    <row r="133" spans="1:1" ht="21" customHeight="1" x14ac:dyDescent="0.35">
      <c r="A133" s="3"/>
    </row>
    <row r="134" spans="1:1" ht="21" customHeight="1" x14ac:dyDescent="0.35">
      <c r="A134" s="3"/>
    </row>
    <row r="135" spans="1:1" ht="21" customHeight="1" x14ac:dyDescent="0.35">
      <c r="A135" s="3"/>
    </row>
    <row r="136" spans="1:1" ht="21" customHeight="1" x14ac:dyDescent="0.35">
      <c r="A136" s="3"/>
    </row>
    <row r="137" spans="1:1" ht="21" customHeight="1" x14ac:dyDescent="0.35">
      <c r="A137" s="3"/>
    </row>
    <row r="138" spans="1:1" ht="21" customHeight="1" x14ac:dyDescent="0.35">
      <c r="A138" s="3"/>
    </row>
    <row r="139" spans="1:1" ht="21" customHeight="1" x14ac:dyDescent="0.35">
      <c r="A139" s="3"/>
    </row>
    <row r="140" spans="1:1" ht="21" customHeight="1" x14ac:dyDescent="0.35">
      <c r="A140" s="3"/>
    </row>
    <row r="141" spans="1:1" ht="21" customHeight="1" x14ac:dyDescent="0.35">
      <c r="A141" s="3"/>
    </row>
    <row r="142" spans="1:1" ht="21" customHeight="1" x14ac:dyDescent="0.35">
      <c r="A142" s="3"/>
    </row>
    <row r="143" spans="1:1" ht="21" customHeight="1" x14ac:dyDescent="0.35">
      <c r="A143" s="3"/>
    </row>
    <row r="144" spans="1:1" ht="21" customHeight="1" x14ac:dyDescent="0.35">
      <c r="A144" s="3"/>
    </row>
    <row r="145" spans="1:1" ht="21" customHeight="1" x14ac:dyDescent="0.35">
      <c r="A145" s="3"/>
    </row>
    <row r="146" spans="1:1" ht="21" customHeight="1" x14ac:dyDescent="0.35">
      <c r="A146" s="3"/>
    </row>
    <row r="147" spans="1:1" ht="21" customHeight="1" x14ac:dyDescent="0.35">
      <c r="A147" s="3"/>
    </row>
    <row r="148" spans="1:1" ht="21" customHeight="1" x14ac:dyDescent="0.35">
      <c r="A148" s="3"/>
    </row>
    <row r="149" spans="1:1" ht="21" customHeight="1" x14ac:dyDescent="0.35">
      <c r="A149" s="3"/>
    </row>
    <row r="150" spans="1:1" ht="21" customHeight="1" x14ac:dyDescent="0.35">
      <c r="A150" s="3"/>
    </row>
    <row r="151" spans="1:1" ht="21" customHeight="1" x14ac:dyDescent="0.35">
      <c r="A151" s="3"/>
    </row>
    <row r="152" spans="1:1" ht="21" customHeight="1" x14ac:dyDescent="0.35">
      <c r="A152" s="3"/>
    </row>
    <row r="153" spans="1:1" ht="21" customHeight="1" x14ac:dyDescent="0.35">
      <c r="A153" s="3"/>
    </row>
    <row r="154" spans="1:1" ht="21" customHeight="1" x14ac:dyDescent="0.35">
      <c r="A154" s="3"/>
    </row>
    <row r="155" spans="1:1" ht="21" customHeight="1" x14ac:dyDescent="0.35">
      <c r="A155" s="3"/>
    </row>
    <row r="156" spans="1:1" ht="21" customHeight="1" x14ac:dyDescent="0.35">
      <c r="A156" s="3"/>
    </row>
    <row r="157" spans="1:1" ht="21" customHeight="1" x14ac:dyDescent="0.35">
      <c r="A157" s="3"/>
    </row>
    <row r="158" spans="1:1" ht="21" customHeight="1" x14ac:dyDescent="0.35">
      <c r="A158" s="3"/>
    </row>
    <row r="159" spans="1:1" ht="21" customHeight="1" x14ac:dyDescent="0.35">
      <c r="A159" s="3"/>
    </row>
    <row r="160" spans="1:1" ht="21" customHeight="1" x14ac:dyDescent="0.35">
      <c r="A160" s="3"/>
    </row>
    <row r="161" spans="1:1" ht="21" customHeight="1" x14ac:dyDescent="0.35">
      <c r="A161" s="3"/>
    </row>
    <row r="162" spans="1:1" ht="21" customHeight="1" x14ac:dyDescent="0.35">
      <c r="A162" s="3"/>
    </row>
    <row r="163" spans="1:1" ht="21" customHeight="1" x14ac:dyDescent="0.35">
      <c r="A163" s="3"/>
    </row>
    <row r="164" spans="1:1" ht="21" customHeight="1" x14ac:dyDescent="0.35">
      <c r="A164" s="3"/>
    </row>
    <row r="165" spans="1:1" ht="21" customHeight="1" x14ac:dyDescent="0.35">
      <c r="A165" s="3"/>
    </row>
    <row r="166" spans="1:1" ht="21" customHeight="1" x14ac:dyDescent="0.35">
      <c r="A166" s="3"/>
    </row>
    <row r="167" spans="1:1" ht="21" customHeight="1" x14ac:dyDescent="0.35">
      <c r="A167" s="3"/>
    </row>
    <row r="168" spans="1:1" ht="21" customHeight="1" x14ac:dyDescent="0.35">
      <c r="A168" s="3"/>
    </row>
    <row r="169" spans="1:1" ht="21" customHeight="1" x14ac:dyDescent="0.35">
      <c r="A169" s="3"/>
    </row>
    <row r="170" spans="1:1" ht="21" customHeight="1" x14ac:dyDescent="0.35">
      <c r="A170" s="3"/>
    </row>
    <row r="171" spans="1:1" ht="21" customHeight="1" x14ac:dyDescent="0.35">
      <c r="A171" s="3"/>
    </row>
    <row r="172" spans="1:1" ht="21" customHeight="1" x14ac:dyDescent="0.35">
      <c r="A172" s="3"/>
    </row>
    <row r="173" spans="1:1" ht="21" customHeight="1" x14ac:dyDescent="0.35">
      <c r="A173" s="3"/>
    </row>
    <row r="174" spans="1:1" ht="21" customHeight="1" x14ac:dyDescent="0.35">
      <c r="A174" s="3"/>
    </row>
    <row r="175" spans="1:1" ht="21" customHeight="1" x14ac:dyDescent="0.35">
      <c r="A175" s="3"/>
    </row>
    <row r="176" spans="1:1" ht="21" customHeight="1" x14ac:dyDescent="0.35">
      <c r="A176" s="3"/>
    </row>
    <row r="177" spans="1:1" ht="21" customHeight="1" x14ac:dyDescent="0.35">
      <c r="A177" s="3"/>
    </row>
    <row r="178" spans="1:1" ht="21" customHeight="1" x14ac:dyDescent="0.35">
      <c r="A178" s="3"/>
    </row>
    <row r="179" spans="1:1" ht="21" customHeight="1" x14ac:dyDescent="0.35">
      <c r="A179" s="3"/>
    </row>
    <row r="180" spans="1:1" ht="21" customHeight="1" x14ac:dyDescent="0.35">
      <c r="A180" s="3"/>
    </row>
    <row r="181" spans="1:1" ht="21" customHeight="1" x14ac:dyDescent="0.35">
      <c r="A181" s="3"/>
    </row>
    <row r="182" spans="1:1" ht="21" customHeight="1" x14ac:dyDescent="0.35">
      <c r="A182" s="3"/>
    </row>
    <row r="183" spans="1:1" ht="21" customHeight="1" x14ac:dyDescent="0.35">
      <c r="A183" s="3"/>
    </row>
    <row r="184" spans="1:1" ht="21" customHeight="1" x14ac:dyDescent="0.35">
      <c r="A184" s="3"/>
    </row>
    <row r="185" spans="1:1" ht="21" customHeight="1" x14ac:dyDescent="0.35">
      <c r="A185" s="3"/>
    </row>
    <row r="186" spans="1:1" ht="21" customHeight="1" x14ac:dyDescent="0.35">
      <c r="A186" s="3"/>
    </row>
    <row r="187" spans="1:1" ht="21" customHeight="1" x14ac:dyDescent="0.35">
      <c r="A187" s="3"/>
    </row>
    <row r="188" spans="1:1" ht="21" customHeight="1" x14ac:dyDescent="0.35">
      <c r="A188" s="3"/>
    </row>
    <row r="189" spans="1:1" ht="21" customHeight="1" x14ac:dyDescent="0.35">
      <c r="A189" s="3"/>
    </row>
    <row r="190" spans="1:1" ht="21" customHeight="1" x14ac:dyDescent="0.35">
      <c r="A190" s="3"/>
    </row>
    <row r="191" spans="1:1" ht="21" customHeight="1" x14ac:dyDescent="0.35">
      <c r="A191" s="3"/>
    </row>
    <row r="192" spans="1:1" ht="21" customHeight="1" x14ac:dyDescent="0.35">
      <c r="A192" s="3"/>
    </row>
    <row r="193" spans="1:1" ht="21" customHeight="1" x14ac:dyDescent="0.35">
      <c r="A193" s="3"/>
    </row>
    <row r="194" spans="1:1" ht="21" customHeight="1" x14ac:dyDescent="0.35">
      <c r="A194" s="3"/>
    </row>
    <row r="195" spans="1:1" ht="21" customHeight="1" x14ac:dyDescent="0.35">
      <c r="A195" s="3"/>
    </row>
    <row r="196" spans="1:1" ht="21" customHeight="1" x14ac:dyDescent="0.35">
      <c r="A196" s="3"/>
    </row>
    <row r="197" spans="1:1" ht="21" customHeight="1" x14ac:dyDescent="0.35">
      <c r="A197" s="3"/>
    </row>
    <row r="198" spans="1:1" ht="21" customHeight="1" x14ac:dyDescent="0.35">
      <c r="A198" s="3"/>
    </row>
    <row r="199" spans="1:1" ht="21" customHeight="1" x14ac:dyDescent="0.35">
      <c r="A199" s="3"/>
    </row>
    <row r="200" spans="1:1" ht="21" customHeight="1" x14ac:dyDescent="0.35">
      <c r="A200" s="3"/>
    </row>
    <row r="201" spans="1:1" ht="21" customHeight="1" x14ac:dyDescent="0.35">
      <c r="A201" s="3"/>
    </row>
    <row r="202" spans="1:1" ht="21" customHeight="1" x14ac:dyDescent="0.35">
      <c r="A202" s="3"/>
    </row>
    <row r="203" spans="1:1" ht="21" customHeight="1" x14ac:dyDescent="0.35">
      <c r="A203" s="3"/>
    </row>
    <row r="204" spans="1:1" ht="21" customHeight="1" x14ac:dyDescent="0.35">
      <c r="A204" s="3"/>
    </row>
    <row r="205" spans="1:1" ht="21" customHeight="1" x14ac:dyDescent="0.35">
      <c r="A205" s="3"/>
    </row>
    <row r="206" spans="1:1" ht="21" customHeight="1" x14ac:dyDescent="0.35">
      <c r="A206" s="3"/>
    </row>
    <row r="207" spans="1:1" ht="21" customHeight="1" x14ac:dyDescent="0.35">
      <c r="A207" s="3"/>
    </row>
    <row r="208" spans="1:1" ht="21" customHeight="1" x14ac:dyDescent="0.35">
      <c r="A208" s="3"/>
    </row>
    <row r="209" spans="1:1" ht="21" customHeight="1" x14ac:dyDescent="0.35">
      <c r="A209" s="3"/>
    </row>
    <row r="210" spans="1:1" ht="21" customHeight="1" x14ac:dyDescent="0.35">
      <c r="A210" s="3"/>
    </row>
    <row r="211" spans="1:1" ht="21" customHeight="1" x14ac:dyDescent="0.35">
      <c r="A211" s="3"/>
    </row>
    <row r="212" spans="1:1" ht="21" customHeight="1" x14ac:dyDescent="0.35">
      <c r="A212" s="3"/>
    </row>
    <row r="213" spans="1:1" ht="21" customHeight="1" x14ac:dyDescent="0.35">
      <c r="A213" s="3"/>
    </row>
    <row r="214" spans="1:1" ht="21" customHeight="1" x14ac:dyDescent="0.35">
      <c r="A214" s="3"/>
    </row>
    <row r="215" spans="1:1" ht="21" customHeight="1" x14ac:dyDescent="0.35">
      <c r="A215" s="3"/>
    </row>
    <row r="216" spans="1:1" ht="21" customHeight="1" x14ac:dyDescent="0.35">
      <c r="A216" s="3"/>
    </row>
    <row r="217" spans="1:1" ht="21" customHeight="1" x14ac:dyDescent="0.35">
      <c r="A217" s="3"/>
    </row>
    <row r="218" spans="1:1" ht="21" customHeight="1" x14ac:dyDescent="0.35">
      <c r="A218" s="3"/>
    </row>
    <row r="219" spans="1:1" ht="21" customHeight="1" x14ac:dyDescent="0.35">
      <c r="A219" s="3"/>
    </row>
    <row r="220" spans="1:1" ht="21" customHeight="1" x14ac:dyDescent="0.35">
      <c r="A220" s="3"/>
    </row>
    <row r="221" spans="1:1" ht="21" customHeight="1" x14ac:dyDescent="0.35">
      <c r="A221" s="3"/>
    </row>
    <row r="222" spans="1:1" ht="21" customHeight="1" x14ac:dyDescent="0.35">
      <c r="A222" s="3"/>
    </row>
    <row r="223" spans="1:1" ht="21" customHeight="1" x14ac:dyDescent="0.35">
      <c r="A223" s="3"/>
    </row>
    <row r="224" spans="1:1" ht="21" customHeight="1" x14ac:dyDescent="0.35">
      <c r="A224" s="3"/>
    </row>
    <row r="225" spans="1:1" ht="21" customHeight="1" x14ac:dyDescent="0.35">
      <c r="A225" s="3"/>
    </row>
    <row r="226" spans="1:1" ht="21" customHeight="1" x14ac:dyDescent="0.35">
      <c r="A226" s="3"/>
    </row>
    <row r="227" spans="1:1" ht="21" customHeight="1" x14ac:dyDescent="0.35">
      <c r="A227" s="3"/>
    </row>
    <row r="228" spans="1:1" ht="21" customHeight="1" x14ac:dyDescent="0.35">
      <c r="A228" s="3"/>
    </row>
    <row r="229" spans="1:1" ht="21" customHeight="1" x14ac:dyDescent="0.35">
      <c r="A229" s="3"/>
    </row>
    <row r="230" spans="1:1" ht="21" customHeight="1" x14ac:dyDescent="0.35">
      <c r="A230" s="3"/>
    </row>
    <row r="231" spans="1:1" ht="21" customHeight="1" x14ac:dyDescent="0.35">
      <c r="A231" s="3"/>
    </row>
    <row r="232" spans="1:1" ht="21" customHeight="1" x14ac:dyDescent="0.35">
      <c r="A232" s="3"/>
    </row>
    <row r="233" spans="1:1" ht="21" customHeight="1" x14ac:dyDescent="0.35">
      <c r="A233" s="3"/>
    </row>
    <row r="234" spans="1:1" ht="21" customHeight="1" x14ac:dyDescent="0.35">
      <c r="A234" s="3"/>
    </row>
    <row r="235" spans="1:1" ht="21" customHeight="1" x14ac:dyDescent="0.35">
      <c r="A235" s="3"/>
    </row>
    <row r="236" spans="1:1" ht="21" customHeight="1" x14ac:dyDescent="0.35">
      <c r="A236" s="3"/>
    </row>
    <row r="237" spans="1:1" ht="21" customHeight="1" x14ac:dyDescent="0.35">
      <c r="A237" s="3"/>
    </row>
    <row r="238" spans="1:1" ht="21" customHeight="1" x14ac:dyDescent="0.35">
      <c r="A238" s="3"/>
    </row>
    <row r="239" spans="1:1" ht="21" customHeight="1" x14ac:dyDescent="0.35">
      <c r="A239" s="3"/>
    </row>
    <row r="240" spans="1:1" ht="21" customHeight="1" x14ac:dyDescent="0.35">
      <c r="A240" s="3"/>
    </row>
    <row r="241" spans="1:1" ht="21" customHeight="1" x14ac:dyDescent="0.35">
      <c r="A241" s="3"/>
    </row>
    <row r="242" spans="1:1" ht="21" customHeight="1" x14ac:dyDescent="0.35">
      <c r="A242" s="3"/>
    </row>
    <row r="243" spans="1:1" ht="21" customHeight="1" x14ac:dyDescent="0.35">
      <c r="A243" s="3"/>
    </row>
    <row r="244" spans="1:1" ht="21" customHeight="1" x14ac:dyDescent="0.35">
      <c r="A244" s="3"/>
    </row>
    <row r="245" spans="1:1" ht="21" customHeight="1" x14ac:dyDescent="0.35">
      <c r="A245" s="3"/>
    </row>
    <row r="246" spans="1:1" ht="21" customHeight="1" x14ac:dyDescent="0.35">
      <c r="A246" s="3"/>
    </row>
    <row r="247" spans="1:1" ht="21" customHeight="1" x14ac:dyDescent="0.35">
      <c r="A247" s="3"/>
    </row>
    <row r="248" spans="1:1" ht="21" customHeight="1" x14ac:dyDescent="0.35">
      <c r="A248" s="3"/>
    </row>
    <row r="249" spans="1:1" ht="21" customHeight="1" x14ac:dyDescent="0.35">
      <c r="A249" s="3"/>
    </row>
    <row r="250" spans="1:1" ht="21" customHeight="1" x14ac:dyDescent="0.35">
      <c r="A250" s="3"/>
    </row>
    <row r="251" spans="1:1" ht="21" customHeight="1" x14ac:dyDescent="0.35">
      <c r="A251" s="3"/>
    </row>
    <row r="252" spans="1:1" ht="21" customHeight="1" x14ac:dyDescent="0.35">
      <c r="A252" s="3"/>
    </row>
    <row r="253" spans="1:1" ht="21" customHeight="1" x14ac:dyDescent="0.35">
      <c r="A253" s="3"/>
    </row>
    <row r="254" spans="1:1" ht="21" customHeight="1" x14ac:dyDescent="0.35">
      <c r="A254" s="3"/>
    </row>
    <row r="255" spans="1:1" ht="21" customHeight="1" x14ac:dyDescent="0.35">
      <c r="A255" s="3"/>
    </row>
    <row r="256" spans="1:1" ht="21" customHeight="1" x14ac:dyDescent="0.35">
      <c r="A256" s="3"/>
    </row>
    <row r="257" spans="1:1" ht="21" customHeight="1" x14ac:dyDescent="0.35">
      <c r="A257" s="3"/>
    </row>
    <row r="258" spans="1:1" ht="21" customHeight="1" x14ac:dyDescent="0.35">
      <c r="A258" s="3"/>
    </row>
    <row r="259" spans="1:1" ht="21" customHeight="1" x14ac:dyDescent="0.35">
      <c r="A259" s="3"/>
    </row>
    <row r="260" spans="1:1" ht="21" customHeight="1" x14ac:dyDescent="0.35">
      <c r="A260" s="3"/>
    </row>
    <row r="261" spans="1:1" ht="21" customHeight="1" x14ac:dyDescent="0.35">
      <c r="A261" s="3"/>
    </row>
    <row r="262" spans="1:1" ht="21" customHeight="1" x14ac:dyDescent="0.35">
      <c r="A262" s="3"/>
    </row>
    <row r="263" spans="1:1" ht="21" customHeight="1" x14ac:dyDescent="0.35">
      <c r="A263" s="3"/>
    </row>
    <row r="264" spans="1:1" ht="21" customHeight="1" x14ac:dyDescent="0.35">
      <c r="A264" s="3"/>
    </row>
    <row r="265" spans="1:1" ht="21" customHeight="1" x14ac:dyDescent="0.35">
      <c r="A265" s="3"/>
    </row>
    <row r="266" spans="1:1" ht="21" customHeight="1" x14ac:dyDescent="0.35">
      <c r="A266" s="3"/>
    </row>
    <row r="267" spans="1:1" ht="21" customHeight="1" x14ac:dyDescent="0.35">
      <c r="A267" s="3"/>
    </row>
    <row r="268" spans="1:1" ht="21" customHeight="1" x14ac:dyDescent="0.35">
      <c r="A268" s="3"/>
    </row>
    <row r="269" spans="1:1" ht="21" customHeight="1" x14ac:dyDescent="0.35">
      <c r="A269" s="3"/>
    </row>
    <row r="270" spans="1:1" ht="21" customHeight="1" x14ac:dyDescent="0.35">
      <c r="A270" s="3"/>
    </row>
    <row r="271" spans="1:1" ht="21" customHeight="1" x14ac:dyDescent="0.35">
      <c r="A271" s="3"/>
    </row>
    <row r="272" spans="1:1" ht="21" customHeight="1" x14ac:dyDescent="0.35">
      <c r="A272" s="3"/>
    </row>
    <row r="273" spans="1:1" ht="21" customHeight="1" x14ac:dyDescent="0.35">
      <c r="A273" s="3"/>
    </row>
    <row r="274" spans="1:1" ht="21" customHeight="1" x14ac:dyDescent="0.35">
      <c r="A274" s="3"/>
    </row>
    <row r="275" spans="1:1" ht="21" customHeight="1" x14ac:dyDescent="0.35">
      <c r="A275" s="3"/>
    </row>
    <row r="276" spans="1:1" ht="21" customHeight="1" x14ac:dyDescent="0.35">
      <c r="A276" s="3"/>
    </row>
    <row r="277" spans="1:1" ht="21" customHeight="1" x14ac:dyDescent="0.35">
      <c r="A277" s="3"/>
    </row>
    <row r="278" spans="1:1" ht="21" customHeight="1" x14ac:dyDescent="0.35">
      <c r="A278" s="3"/>
    </row>
    <row r="279" spans="1:1" ht="21" customHeight="1" x14ac:dyDescent="0.35">
      <c r="A279" s="3"/>
    </row>
    <row r="280" spans="1:1" ht="21" customHeight="1" x14ac:dyDescent="0.35">
      <c r="A280" s="3"/>
    </row>
    <row r="281" spans="1:1" ht="21" customHeight="1" x14ac:dyDescent="0.35">
      <c r="A281" s="3"/>
    </row>
    <row r="282" spans="1:1" ht="21" customHeight="1" x14ac:dyDescent="0.35">
      <c r="A282" s="3"/>
    </row>
    <row r="283" spans="1:1" ht="21" customHeight="1" x14ac:dyDescent="0.35">
      <c r="A283" s="3"/>
    </row>
    <row r="284" spans="1:1" ht="21" customHeight="1" x14ac:dyDescent="0.35">
      <c r="A284" s="3"/>
    </row>
    <row r="285" spans="1:1" ht="21" customHeight="1" x14ac:dyDescent="0.35">
      <c r="A285" s="3"/>
    </row>
    <row r="286" spans="1:1" ht="21" customHeight="1" x14ac:dyDescent="0.35">
      <c r="A286" s="3"/>
    </row>
    <row r="287" spans="1:1" ht="21" customHeight="1" x14ac:dyDescent="0.35">
      <c r="A287" s="3"/>
    </row>
    <row r="288" spans="1:1" ht="21" customHeight="1" x14ac:dyDescent="0.35">
      <c r="A288" s="3"/>
    </row>
    <row r="289" spans="1:1" ht="21" customHeight="1" x14ac:dyDescent="0.35">
      <c r="A289" s="3"/>
    </row>
    <row r="290" spans="1:1" ht="21" customHeight="1" x14ac:dyDescent="0.35">
      <c r="A290" s="3"/>
    </row>
    <row r="291" spans="1:1" ht="21" customHeight="1" x14ac:dyDescent="0.35">
      <c r="A291" s="3"/>
    </row>
    <row r="292" spans="1:1" ht="21" customHeight="1" x14ac:dyDescent="0.35">
      <c r="A292" s="3"/>
    </row>
    <row r="293" spans="1:1" ht="21" customHeight="1" x14ac:dyDescent="0.35">
      <c r="A293" s="3"/>
    </row>
    <row r="294" spans="1:1" ht="21" customHeight="1" x14ac:dyDescent="0.35">
      <c r="A294" s="3"/>
    </row>
    <row r="295" spans="1:1" ht="21" customHeight="1" x14ac:dyDescent="0.35">
      <c r="A295" s="3"/>
    </row>
    <row r="296" spans="1:1" ht="21" customHeight="1" x14ac:dyDescent="0.35">
      <c r="A296" s="3"/>
    </row>
    <row r="297" spans="1:1" ht="21" customHeight="1" x14ac:dyDescent="0.35">
      <c r="A297" s="3"/>
    </row>
    <row r="298" spans="1:1" ht="21" customHeight="1" x14ac:dyDescent="0.35">
      <c r="A298" s="3"/>
    </row>
    <row r="299" spans="1:1" ht="21" customHeight="1" x14ac:dyDescent="0.35">
      <c r="A299" s="3"/>
    </row>
    <row r="300" spans="1:1" ht="21" customHeight="1" x14ac:dyDescent="0.35">
      <c r="A300" s="3"/>
    </row>
    <row r="301" spans="1:1" ht="21" customHeight="1" x14ac:dyDescent="0.35">
      <c r="A301" s="3"/>
    </row>
    <row r="302" spans="1:1" ht="21" customHeight="1" x14ac:dyDescent="0.35">
      <c r="A302" s="3"/>
    </row>
    <row r="303" spans="1:1" ht="21" customHeight="1" x14ac:dyDescent="0.35">
      <c r="A303" s="3"/>
    </row>
    <row r="304" spans="1:1" ht="21" customHeight="1" x14ac:dyDescent="0.35">
      <c r="A304" s="3"/>
    </row>
    <row r="305" spans="1:1" ht="21" customHeight="1" x14ac:dyDescent="0.35">
      <c r="A305" s="3"/>
    </row>
    <row r="306" spans="1:1" ht="21" customHeight="1" x14ac:dyDescent="0.35">
      <c r="A306" s="3"/>
    </row>
    <row r="307" spans="1:1" ht="21" customHeight="1" x14ac:dyDescent="0.35">
      <c r="A307" s="3"/>
    </row>
    <row r="308" spans="1:1" ht="21" customHeight="1" x14ac:dyDescent="0.35">
      <c r="A308" s="3"/>
    </row>
    <row r="309" spans="1:1" ht="21" customHeight="1" x14ac:dyDescent="0.35">
      <c r="A309" s="3"/>
    </row>
    <row r="310" spans="1:1" ht="21" customHeight="1" x14ac:dyDescent="0.35">
      <c r="A310" s="3"/>
    </row>
    <row r="311" spans="1:1" ht="21" customHeight="1" x14ac:dyDescent="0.35">
      <c r="A311" s="3"/>
    </row>
    <row r="312" spans="1:1" ht="21" customHeight="1" x14ac:dyDescent="0.35">
      <c r="A312" s="3"/>
    </row>
    <row r="313" spans="1:1" ht="21" customHeight="1" x14ac:dyDescent="0.35">
      <c r="A313" s="3"/>
    </row>
    <row r="314" spans="1:1" ht="21" customHeight="1" x14ac:dyDescent="0.35">
      <c r="A314" s="3"/>
    </row>
    <row r="315" spans="1:1" ht="21" customHeight="1" x14ac:dyDescent="0.35">
      <c r="A315" s="3"/>
    </row>
    <row r="316" spans="1:1" ht="21" customHeight="1" x14ac:dyDescent="0.35">
      <c r="A316" s="3"/>
    </row>
    <row r="317" spans="1:1" ht="21" customHeight="1" x14ac:dyDescent="0.35">
      <c r="A317" s="3"/>
    </row>
    <row r="318" spans="1:1" ht="21" customHeight="1" x14ac:dyDescent="0.35">
      <c r="A318" s="3"/>
    </row>
    <row r="319" spans="1:1" ht="21" customHeight="1" x14ac:dyDescent="0.35">
      <c r="A319" s="3"/>
    </row>
    <row r="320" spans="1:1" ht="21" customHeight="1" x14ac:dyDescent="0.35">
      <c r="A320" s="3"/>
    </row>
    <row r="321" spans="1:1" ht="21" customHeight="1" x14ac:dyDescent="0.35">
      <c r="A321" s="3"/>
    </row>
    <row r="322" spans="1:1" ht="21" customHeight="1" x14ac:dyDescent="0.35">
      <c r="A322" s="3"/>
    </row>
    <row r="323" spans="1:1" ht="21" customHeight="1" x14ac:dyDescent="0.35">
      <c r="A323" s="3"/>
    </row>
    <row r="324" spans="1:1" ht="21" customHeight="1" x14ac:dyDescent="0.35">
      <c r="A324" s="3"/>
    </row>
    <row r="325" spans="1:1" ht="21" customHeight="1" x14ac:dyDescent="0.35">
      <c r="A325" s="3"/>
    </row>
    <row r="326" spans="1:1" ht="21" customHeight="1" x14ac:dyDescent="0.35">
      <c r="A326" s="3"/>
    </row>
    <row r="327" spans="1:1" ht="21" customHeight="1" x14ac:dyDescent="0.35">
      <c r="A327" s="3"/>
    </row>
    <row r="328" spans="1:1" ht="21" customHeight="1" x14ac:dyDescent="0.35">
      <c r="A328" s="3"/>
    </row>
    <row r="329" spans="1:1" ht="21" customHeight="1" x14ac:dyDescent="0.35">
      <c r="A329" s="3"/>
    </row>
    <row r="330" spans="1:1" ht="21" customHeight="1" x14ac:dyDescent="0.35">
      <c r="A330" s="3"/>
    </row>
    <row r="331" spans="1:1" ht="21" customHeight="1" x14ac:dyDescent="0.35">
      <c r="A331" s="3"/>
    </row>
    <row r="332" spans="1:1" ht="21" customHeight="1" x14ac:dyDescent="0.35">
      <c r="A332" s="3"/>
    </row>
    <row r="333" spans="1:1" ht="21" customHeight="1" x14ac:dyDescent="0.35">
      <c r="A333" s="3"/>
    </row>
    <row r="334" spans="1:1" ht="21" customHeight="1" x14ac:dyDescent="0.35">
      <c r="A334" s="3"/>
    </row>
    <row r="335" spans="1:1" ht="21" customHeight="1" x14ac:dyDescent="0.35">
      <c r="A335" s="3"/>
    </row>
    <row r="336" spans="1:1" ht="21" customHeight="1" x14ac:dyDescent="0.35">
      <c r="A336" s="3"/>
    </row>
    <row r="337" spans="1:1" ht="21" customHeight="1" x14ac:dyDescent="0.35">
      <c r="A337" s="3"/>
    </row>
    <row r="338" spans="1:1" ht="21" customHeight="1" x14ac:dyDescent="0.35">
      <c r="A338" s="3"/>
    </row>
    <row r="339" spans="1:1" ht="21" customHeight="1" x14ac:dyDescent="0.35">
      <c r="A339" s="3"/>
    </row>
    <row r="340" spans="1:1" ht="21" customHeight="1" x14ac:dyDescent="0.35">
      <c r="A340" s="3"/>
    </row>
    <row r="341" spans="1:1" ht="21" customHeight="1" x14ac:dyDescent="0.35">
      <c r="A341" s="3"/>
    </row>
    <row r="342" spans="1:1" ht="21" customHeight="1" x14ac:dyDescent="0.35">
      <c r="A342" s="3"/>
    </row>
    <row r="343" spans="1:1" ht="21" customHeight="1" x14ac:dyDescent="0.35">
      <c r="A343" s="3"/>
    </row>
    <row r="344" spans="1:1" ht="21" customHeight="1" x14ac:dyDescent="0.35">
      <c r="A344" s="3"/>
    </row>
    <row r="345" spans="1:1" ht="21" customHeight="1" x14ac:dyDescent="0.35">
      <c r="A345" s="3"/>
    </row>
    <row r="346" spans="1:1" ht="21" customHeight="1" x14ac:dyDescent="0.35">
      <c r="A346" s="3"/>
    </row>
    <row r="347" spans="1:1" ht="21" customHeight="1" x14ac:dyDescent="0.35">
      <c r="A347" s="3"/>
    </row>
    <row r="348" spans="1:1" ht="21" customHeight="1" x14ac:dyDescent="0.35">
      <c r="A348" s="3"/>
    </row>
    <row r="349" spans="1:1" ht="21" customHeight="1" x14ac:dyDescent="0.35">
      <c r="A349" s="3"/>
    </row>
    <row r="350" spans="1:1" ht="21" customHeight="1" x14ac:dyDescent="0.35">
      <c r="A350" s="3"/>
    </row>
    <row r="351" spans="1:1" ht="21" customHeight="1" x14ac:dyDescent="0.35">
      <c r="A351" s="3"/>
    </row>
    <row r="352" spans="1:1" ht="21" customHeight="1" x14ac:dyDescent="0.35">
      <c r="A352" s="3"/>
    </row>
    <row r="353" spans="1:1" ht="21" customHeight="1" x14ac:dyDescent="0.35">
      <c r="A353" s="3"/>
    </row>
    <row r="354" spans="1:1" ht="21" customHeight="1" x14ac:dyDescent="0.35">
      <c r="A354" s="3"/>
    </row>
    <row r="355" spans="1:1" ht="21" customHeight="1" x14ac:dyDescent="0.35">
      <c r="A355" s="3"/>
    </row>
    <row r="356" spans="1:1" ht="21" customHeight="1" x14ac:dyDescent="0.35">
      <c r="A356" s="3"/>
    </row>
    <row r="357" spans="1:1" ht="21" customHeight="1" x14ac:dyDescent="0.35">
      <c r="A357" s="3"/>
    </row>
    <row r="358" spans="1:1" ht="21" customHeight="1" x14ac:dyDescent="0.35">
      <c r="A358" s="3"/>
    </row>
    <row r="359" spans="1:1" ht="21" customHeight="1" x14ac:dyDescent="0.35">
      <c r="A359" s="3"/>
    </row>
    <row r="360" spans="1:1" ht="21" customHeight="1" x14ac:dyDescent="0.35">
      <c r="A360" s="3"/>
    </row>
    <row r="361" spans="1:1" ht="21" customHeight="1" x14ac:dyDescent="0.35">
      <c r="A361" s="3"/>
    </row>
    <row r="362" spans="1:1" ht="21" customHeight="1" x14ac:dyDescent="0.35">
      <c r="A362" s="3"/>
    </row>
    <row r="363" spans="1:1" ht="21" customHeight="1" x14ac:dyDescent="0.35">
      <c r="A363" s="3"/>
    </row>
    <row r="364" spans="1:1" ht="21" customHeight="1" x14ac:dyDescent="0.35">
      <c r="A364" s="3"/>
    </row>
    <row r="365" spans="1:1" ht="21" customHeight="1" x14ac:dyDescent="0.35">
      <c r="A365" s="3"/>
    </row>
    <row r="366" spans="1:1" ht="21" customHeight="1" x14ac:dyDescent="0.35">
      <c r="A366" s="3"/>
    </row>
    <row r="367" spans="1:1" ht="21" customHeight="1" x14ac:dyDescent="0.35">
      <c r="A367" s="3"/>
    </row>
    <row r="368" spans="1:1" ht="21" customHeight="1" x14ac:dyDescent="0.35">
      <c r="A368" s="3"/>
    </row>
    <row r="369" spans="1:1" ht="21" customHeight="1" x14ac:dyDescent="0.35">
      <c r="A369" s="3"/>
    </row>
    <row r="370" spans="1:1" ht="21" customHeight="1" x14ac:dyDescent="0.35">
      <c r="A370" s="3"/>
    </row>
    <row r="371" spans="1:1" ht="21" customHeight="1" x14ac:dyDescent="0.35">
      <c r="A371" s="3"/>
    </row>
    <row r="372" spans="1:1" ht="21" customHeight="1" x14ac:dyDescent="0.35">
      <c r="A372" s="3"/>
    </row>
    <row r="373" spans="1:1" ht="21" customHeight="1" x14ac:dyDescent="0.35">
      <c r="A373" s="3"/>
    </row>
    <row r="374" spans="1:1" ht="21" customHeight="1" x14ac:dyDescent="0.35">
      <c r="A374" s="3"/>
    </row>
    <row r="375" spans="1:1" ht="21" customHeight="1" x14ac:dyDescent="0.35">
      <c r="A375" s="3"/>
    </row>
    <row r="376" spans="1:1" ht="21" customHeight="1" x14ac:dyDescent="0.35">
      <c r="A376" s="3"/>
    </row>
    <row r="377" spans="1:1" ht="21" customHeight="1" x14ac:dyDescent="0.35">
      <c r="A377" s="3"/>
    </row>
    <row r="378" spans="1:1" ht="21" customHeight="1" x14ac:dyDescent="0.35">
      <c r="A378" s="3"/>
    </row>
    <row r="379" spans="1:1" ht="21" customHeight="1" x14ac:dyDescent="0.35">
      <c r="A379" s="3"/>
    </row>
    <row r="380" spans="1:1" ht="21" customHeight="1" x14ac:dyDescent="0.35">
      <c r="A380" s="3"/>
    </row>
    <row r="381" spans="1:1" ht="21" customHeight="1" x14ac:dyDescent="0.35">
      <c r="A381" s="3"/>
    </row>
    <row r="382" spans="1:1" ht="21" customHeight="1" x14ac:dyDescent="0.35">
      <c r="A382" s="3"/>
    </row>
    <row r="383" spans="1:1" ht="21" customHeight="1" x14ac:dyDescent="0.35">
      <c r="A383" s="3"/>
    </row>
    <row r="384" spans="1:1" ht="21" customHeight="1" x14ac:dyDescent="0.35">
      <c r="A384" s="3"/>
    </row>
    <row r="385" spans="1:1" ht="21" customHeight="1" x14ac:dyDescent="0.35">
      <c r="A385" s="3"/>
    </row>
    <row r="386" spans="1:1" ht="21" customHeight="1" x14ac:dyDescent="0.35">
      <c r="A386" s="3"/>
    </row>
    <row r="387" spans="1:1" ht="21" customHeight="1" x14ac:dyDescent="0.35">
      <c r="A387" s="3"/>
    </row>
    <row r="388" spans="1:1" ht="21" customHeight="1" x14ac:dyDescent="0.35">
      <c r="A388" s="3"/>
    </row>
    <row r="389" spans="1:1" ht="21" customHeight="1" x14ac:dyDescent="0.35">
      <c r="A389" s="3"/>
    </row>
    <row r="390" spans="1:1" ht="21" customHeight="1" x14ac:dyDescent="0.35">
      <c r="A390" s="3"/>
    </row>
    <row r="391" spans="1:1" ht="21" customHeight="1" x14ac:dyDescent="0.35">
      <c r="A391" s="3"/>
    </row>
    <row r="392" spans="1:1" ht="21" customHeight="1" x14ac:dyDescent="0.35">
      <c r="A392" s="3"/>
    </row>
    <row r="393" spans="1:1" ht="21" customHeight="1" x14ac:dyDescent="0.35">
      <c r="A393" s="3"/>
    </row>
    <row r="394" spans="1:1" ht="21" customHeight="1" x14ac:dyDescent="0.35">
      <c r="A394" s="3"/>
    </row>
    <row r="395" spans="1:1" ht="21" customHeight="1" x14ac:dyDescent="0.35">
      <c r="A395" s="3"/>
    </row>
    <row r="396" spans="1:1" ht="21" customHeight="1" x14ac:dyDescent="0.35">
      <c r="A396" s="3"/>
    </row>
    <row r="397" spans="1:1" ht="21" customHeight="1" x14ac:dyDescent="0.35">
      <c r="A397" s="3"/>
    </row>
    <row r="398" spans="1:1" ht="21" customHeight="1" x14ac:dyDescent="0.35">
      <c r="A398" s="3"/>
    </row>
    <row r="399" spans="1:1" ht="21" customHeight="1" x14ac:dyDescent="0.35">
      <c r="A399" s="3"/>
    </row>
    <row r="400" spans="1:1" ht="21" customHeight="1" x14ac:dyDescent="0.35">
      <c r="A400" s="3"/>
    </row>
    <row r="401" spans="1:1" ht="21" customHeight="1" x14ac:dyDescent="0.35">
      <c r="A401" s="3"/>
    </row>
    <row r="402" spans="1:1" ht="21" customHeight="1" x14ac:dyDescent="0.35">
      <c r="A402" s="3"/>
    </row>
    <row r="403" spans="1:1" ht="21" customHeight="1" x14ac:dyDescent="0.35">
      <c r="A403" s="3"/>
    </row>
    <row r="404" spans="1:1" ht="21" customHeight="1" x14ac:dyDescent="0.35">
      <c r="A404" s="3"/>
    </row>
    <row r="405" spans="1:1" ht="21" customHeight="1" x14ac:dyDescent="0.35">
      <c r="A405" s="3"/>
    </row>
    <row r="406" spans="1:1" ht="21" customHeight="1" x14ac:dyDescent="0.35">
      <c r="A406" s="3"/>
    </row>
    <row r="407" spans="1:1" ht="21" customHeight="1" x14ac:dyDescent="0.35">
      <c r="A407" s="3"/>
    </row>
    <row r="408" spans="1:1" ht="21" customHeight="1" x14ac:dyDescent="0.35">
      <c r="A408" s="3"/>
    </row>
    <row r="409" spans="1:1" ht="21" customHeight="1" x14ac:dyDescent="0.35">
      <c r="A409" s="3"/>
    </row>
    <row r="410" spans="1:1" ht="21" customHeight="1" x14ac:dyDescent="0.35">
      <c r="A410" s="3"/>
    </row>
    <row r="411" spans="1:1" ht="21" customHeight="1" x14ac:dyDescent="0.35">
      <c r="A411" s="3"/>
    </row>
    <row r="412" spans="1:1" ht="21" customHeight="1" x14ac:dyDescent="0.35">
      <c r="A412" s="3"/>
    </row>
    <row r="413" spans="1:1" ht="21" customHeight="1" x14ac:dyDescent="0.35">
      <c r="A413" s="3"/>
    </row>
    <row r="414" spans="1:1" ht="21" customHeight="1" x14ac:dyDescent="0.35">
      <c r="A414" s="3"/>
    </row>
    <row r="415" spans="1:1" ht="21" customHeight="1" x14ac:dyDescent="0.35">
      <c r="A415" s="3"/>
    </row>
    <row r="416" spans="1:1" ht="21" customHeight="1" x14ac:dyDescent="0.35">
      <c r="A416" s="3"/>
    </row>
    <row r="417" spans="1:1" ht="21" customHeight="1" x14ac:dyDescent="0.35">
      <c r="A417" s="3"/>
    </row>
    <row r="418" spans="1:1" ht="21" customHeight="1" x14ac:dyDescent="0.35">
      <c r="A418" s="3"/>
    </row>
    <row r="419" spans="1:1" ht="21" customHeight="1" x14ac:dyDescent="0.35">
      <c r="A419" s="3"/>
    </row>
    <row r="420" spans="1:1" ht="21" customHeight="1" x14ac:dyDescent="0.35">
      <c r="A420" s="3"/>
    </row>
    <row r="421" spans="1:1" ht="21" customHeight="1" x14ac:dyDescent="0.35">
      <c r="A421" s="3"/>
    </row>
    <row r="422" spans="1:1" ht="21" customHeight="1" x14ac:dyDescent="0.35">
      <c r="A422" s="3"/>
    </row>
    <row r="423" spans="1:1" ht="21" customHeight="1" x14ac:dyDescent="0.35">
      <c r="A423" s="3"/>
    </row>
    <row r="424" spans="1:1" ht="21" customHeight="1" x14ac:dyDescent="0.35">
      <c r="A424" s="3"/>
    </row>
    <row r="425" spans="1:1" ht="21" customHeight="1" x14ac:dyDescent="0.35">
      <c r="A425" s="3"/>
    </row>
    <row r="426" spans="1:1" ht="21" customHeight="1" x14ac:dyDescent="0.35">
      <c r="A426" s="3"/>
    </row>
    <row r="427" spans="1:1" ht="21" customHeight="1" x14ac:dyDescent="0.35">
      <c r="A427" s="3"/>
    </row>
    <row r="428" spans="1:1" ht="21" customHeight="1" x14ac:dyDescent="0.35">
      <c r="A428" s="3"/>
    </row>
    <row r="429" spans="1:1" ht="21" customHeight="1" x14ac:dyDescent="0.35">
      <c r="A429" s="3"/>
    </row>
    <row r="430" spans="1:1" ht="21" customHeight="1" x14ac:dyDescent="0.35">
      <c r="A430" s="3"/>
    </row>
    <row r="431" spans="1:1" ht="21" customHeight="1" x14ac:dyDescent="0.35">
      <c r="A431" s="3"/>
    </row>
    <row r="432" spans="1:1" ht="21" customHeight="1" x14ac:dyDescent="0.35">
      <c r="A432" s="3"/>
    </row>
    <row r="433" spans="1:1" ht="21" customHeight="1" x14ac:dyDescent="0.35">
      <c r="A433" s="3"/>
    </row>
    <row r="434" spans="1:1" ht="21" customHeight="1" x14ac:dyDescent="0.35">
      <c r="A434" s="3"/>
    </row>
    <row r="435" spans="1:1" ht="21" customHeight="1" x14ac:dyDescent="0.35">
      <c r="A435" s="3"/>
    </row>
    <row r="436" spans="1:1" ht="21" customHeight="1" x14ac:dyDescent="0.35">
      <c r="A436" s="3"/>
    </row>
    <row r="437" spans="1:1" ht="21" customHeight="1" x14ac:dyDescent="0.35">
      <c r="A437" s="3"/>
    </row>
    <row r="438" spans="1:1" ht="21" customHeight="1" x14ac:dyDescent="0.35">
      <c r="A438" s="3"/>
    </row>
    <row r="439" spans="1:1" ht="21" customHeight="1" x14ac:dyDescent="0.35">
      <c r="A439" s="3"/>
    </row>
    <row r="440" spans="1:1" ht="21" customHeight="1" x14ac:dyDescent="0.35">
      <c r="A440" s="3"/>
    </row>
    <row r="441" spans="1:1" ht="21" customHeight="1" x14ac:dyDescent="0.35">
      <c r="A441" s="3"/>
    </row>
    <row r="442" spans="1:1" ht="21" customHeight="1" x14ac:dyDescent="0.35">
      <c r="A442" s="3"/>
    </row>
    <row r="443" spans="1:1" ht="21" customHeight="1" x14ac:dyDescent="0.35">
      <c r="A443" s="3"/>
    </row>
    <row r="444" spans="1:1" ht="21" customHeight="1" x14ac:dyDescent="0.35">
      <c r="A444" s="3"/>
    </row>
    <row r="445" spans="1:1" ht="21" customHeight="1" x14ac:dyDescent="0.35">
      <c r="A445" s="3"/>
    </row>
    <row r="446" spans="1:1" ht="21" customHeight="1" x14ac:dyDescent="0.35">
      <c r="A446" s="3"/>
    </row>
    <row r="447" spans="1:1" ht="21" customHeight="1" x14ac:dyDescent="0.35">
      <c r="A447" s="3"/>
    </row>
    <row r="448" spans="1:1" ht="21" customHeight="1" x14ac:dyDescent="0.35">
      <c r="A448" s="3"/>
    </row>
    <row r="449" spans="1:1" ht="21" customHeight="1" x14ac:dyDescent="0.35">
      <c r="A449" s="3"/>
    </row>
    <row r="450" spans="1:1" ht="21" customHeight="1" x14ac:dyDescent="0.35">
      <c r="A450" s="3"/>
    </row>
    <row r="451" spans="1:1" ht="21" customHeight="1" x14ac:dyDescent="0.35">
      <c r="A451" s="3"/>
    </row>
    <row r="452" spans="1:1" ht="21" customHeight="1" x14ac:dyDescent="0.35">
      <c r="A452" s="3"/>
    </row>
    <row r="453" spans="1:1" ht="21" customHeight="1" x14ac:dyDescent="0.35">
      <c r="A453" s="3"/>
    </row>
    <row r="454" spans="1:1" ht="21" customHeight="1" x14ac:dyDescent="0.35">
      <c r="A454" s="3"/>
    </row>
    <row r="455" spans="1:1" ht="21" customHeight="1" x14ac:dyDescent="0.35">
      <c r="A455" s="3"/>
    </row>
    <row r="456" spans="1:1" ht="21" customHeight="1" x14ac:dyDescent="0.35">
      <c r="A456" s="3"/>
    </row>
    <row r="457" spans="1:1" ht="21" customHeight="1" x14ac:dyDescent="0.35">
      <c r="A457" s="3"/>
    </row>
    <row r="458" spans="1:1" ht="21" customHeight="1" x14ac:dyDescent="0.35">
      <c r="A458" s="3"/>
    </row>
    <row r="459" spans="1:1" ht="21" customHeight="1" x14ac:dyDescent="0.35">
      <c r="A459" s="3"/>
    </row>
    <row r="460" spans="1:1" ht="21" customHeight="1" x14ac:dyDescent="0.35">
      <c r="A460" s="3"/>
    </row>
    <row r="461" spans="1:1" ht="21" customHeight="1" x14ac:dyDescent="0.35">
      <c r="A461" s="3"/>
    </row>
    <row r="462" spans="1:1" ht="21" customHeight="1" x14ac:dyDescent="0.35">
      <c r="A462" s="3"/>
    </row>
    <row r="463" spans="1:1" ht="21" customHeight="1" x14ac:dyDescent="0.35">
      <c r="A463" s="3"/>
    </row>
    <row r="464" spans="1:1" ht="21" customHeight="1" x14ac:dyDescent="0.35">
      <c r="A464" s="3"/>
    </row>
    <row r="465" spans="1:1" ht="21" customHeight="1" x14ac:dyDescent="0.35">
      <c r="A465" s="3"/>
    </row>
    <row r="466" spans="1:1" ht="21" customHeight="1" x14ac:dyDescent="0.35">
      <c r="A466" s="3"/>
    </row>
    <row r="467" spans="1:1" ht="21" customHeight="1" x14ac:dyDescent="0.35">
      <c r="A467" s="3"/>
    </row>
    <row r="468" spans="1:1" ht="21" customHeight="1" x14ac:dyDescent="0.35">
      <c r="A468" s="3"/>
    </row>
    <row r="469" spans="1:1" ht="21" customHeight="1" x14ac:dyDescent="0.35">
      <c r="A469" s="3"/>
    </row>
    <row r="470" spans="1:1" ht="21" customHeight="1" x14ac:dyDescent="0.35">
      <c r="A470" s="3"/>
    </row>
    <row r="471" spans="1:1" ht="21" customHeight="1" x14ac:dyDescent="0.35">
      <c r="A471" s="3"/>
    </row>
    <row r="472" spans="1:1" ht="21" customHeight="1" x14ac:dyDescent="0.35">
      <c r="A472" s="3"/>
    </row>
    <row r="473" spans="1:1" ht="21" customHeight="1" x14ac:dyDescent="0.35">
      <c r="A473" s="3"/>
    </row>
    <row r="474" spans="1:1" ht="21" customHeight="1" x14ac:dyDescent="0.35">
      <c r="A474" s="3"/>
    </row>
    <row r="475" spans="1:1" ht="21" customHeight="1" x14ac:dyDescent="0.35">
      <c r="A475" s="3"/>
    </row>
    <row r="476" spans="1:1" ht="21" customHeight="1" x14ac:dyDescent="0.35">
      <c r="A476" s="3"/>
    </row>
    <row r="477" spans="1:1" ht="21" customHeight="1" x14ac:dyDescent="0.35">
      <c r="A477" s="3"/>
    </row>
    <row r="478" spans="1:1" ht="21" customHeight="1" x14ac:dyDescent="0.35">
      <c r="A478" s="3"/>
    </row>
    <row r="479" spans="1:1" ht="21" customHeight="1" x14ac:dyDescent="0.35">
      <c r="A479" s="3"/>
    </row>
    <row r="480" spans="1:1" ht="21" customHeight="1" x14ac:dyDescent="0.35">
      <c r="A480" s="3"/>
    </row>
    <row r="481" spans="1:1" ht="21" customHeight="1" x14ac:dyDescent="0.35">
      <c r="A481" s="3"/>
    </row>
    <row r="482" spans="1:1" ht="21" customHeight="1" x14ac:dyDescent="0.35">
      <c r="A482" s="3"/>
    </row>
    <row r="483" spans="1:1" ht="21" customHeight="1" x14ac:dyDescent="0.35">
      <c r="A483" s="3"/>
    </row>
    <row r="484" spans="1:1" ht="21" customHeight="1" x14ac:dyDescent="0.35">
      <c r="A484" s="3"/>
    </row>
    <row r="485" spans="1:1" ht="21" customHeight="1" x14ac:dyDescent="0.35">
      <c r="A485" s="3"/>
    </row>
    <row r="486" spans="1:1" ht="21" customHeight="1" x14ac:dyDescent="0.35">
      <c r="A486" s="3"/>
    </row>
    <row r="487" spans="1:1" ht="21" customHeight="1" x14ac:dyDescent="0.35">
      <c r="A487" s="3"/>
    </row>
    <row r="488" spans="1:1" ht="21" customHeight="1" x14ac:dyDescent="0.35">
      <c r="A488" s="3"/>
    </row>
    <row r="489" spans="1:1" ht="21" customHeight="1" x14ac:dyDescent="0.35">
      <c r="A489" s="3"/>
    </row>
    <row r="490" spans="1:1" ht="21" customHeight="1" x14ac:dyDescent="0.35">
      <c r="A490" s="3"/>
    </row>
    <row r="491" spans="1:1" ht="21" customHeight="1" x14ac:dyDescent="0.35">
      <c r="A491" s="3"/>
    </row>
    <row r="492" spans="1:1" ht="21" customHeight="1" x14ac:dyDescent="0.35">
      <c r="A492" s="3"/>
    </row>
    <row r="493" spans="1:1" ht="21" customHeight="1" x14ac:dyDescent="0.35">
      <c r="A493" s="3"/>
    </row>
    <row r="494" spans="1:1" ht="21" customHeight="1" x14ac:dyDescent="0.35">
      <c r="A494" s="3"/>
    </row>
    <row r="495" spans="1:1" ht="21" customHeight="1" x14ac:dyDescent="0.35">
      <c r="A495" s="3"/>
    </row>
    <row r="496" spans="1:1" ht="21" customHeight="1" x14ac:dyDescent="0.35">
      <c r="A496" s="3"/>
    </row>
    <row r="497" spans="1:1" ht="21" customHeight="1" x14ac:dyDescent="0.35">
      <c r="A497" s="3"/>
    </row>
    <row r="498" spans="1:1" ht="21" customHeight="1" x14ac:dyDescent="0.35">
      <c r="A498" s="3"/>
    </row>
    <row r="499" spans="1:1" ht="21" customHeight="1" x14ac:dyDescent="0.35">
      <c r="A499" s="3"/>
    </row>
    <row r="500" spans="1:1" ht="21" customHeight="1" x14ac:dyDescent="0.35">
      <c r="A500" s="3"/>
    </row>
    <row r="501" spans="1:1" ht="21" customHeight="1" x14ac:dyDescent="0.35">
      <c r="A501" s="3"/>
    </row>
    <row r="502" spans="1:1" ht="21" customHeight="1" x14ac:dyDescent="0.35">
      <c r="A502" s="3"/>
    </row>
    <row r="503" spans="1:1" ht="21" customHeight="1" x14ac:dyDescent="0.35">
      <c r="A503" s="3"/>
    </row>
    <row r="504" spans="1:1" ht="21" customHeight="1" x14ac:dyDescent="0.35">
      <c r="A504" s="3"/>
    </row>
    <row r="505" spans="1:1" ht="21" customHeight="1" x14ac:dyDescent="0.35">
      <c r="A505" s="3"/>
    </row>
    <row r="506" spans="1:1" ht="21" customHeight="1" x14ac:dyDescent="0.35">
      <c r="A506" s="3"/>
    </row>
    <row r="507" spans="1:1" ht="21" customHeight="1" x14ac:dyDescent="0.35">
      <c r="A507" s="3"/>
    </row>
    <row r="508" spans="1:1" ht="21" customHeight="1" x14ac:dyDescent="0.35">
      <c r="A508" s="3"/>
    </row>
    <row r="509" spans="1:1" ht="21" customHeight="1" x14ac:dyDescent="0.35">
      <c r="A509" s="3"/>
    </row>
    <row r="510" spans="1:1" ht="21" customHeight="1" x14ac:dyDescent="0.35">
      <c r="A510" s="3"/>
    </row>
    <row r="511" spans="1:1" ht="21" customHeight="1" x14ac:dyDescent="0.35">
      <c r="A511" s="3"/>
    </row>
    <row r="512" spans="1:1" ht="21" customHeight="1" x14ac:dyDescent="0.35">
      <c r="A512" s="3"/>
    </row>
    <row r="513" spans="1:1" ht="21" customHeight="1" x14ac:dyDescent="0.35">
      <c r="A513" s="3"/>
    </row>
    <row r="514" spans="1:1" ht="21" customHeight="1" x14ac:dyDescent="0.35">
      <c r="A514" s="3"/>
    </row>
    <row r="515" spans="1:1" ht="21" customHeight="1" x14ac:dyDescent="0.35">
      <c r="A515" s="3"/>
    </row>
    <row r="516" spans="1:1" ht="21" customHeight="1" x14ac:dyDescent="0.35">
      <c r="A516" s="3"/>
    </row>
    <row r="517" spans="1:1" ht="21" customHeight="1" x14ac:dyDescent="0.35">
      <c r="A517" s="3"/>
    </row>
    <row r="518" spans="1:1" ht="21" customHeight="1" x14ac:dyDescent="0.35">
      <c r="A518" s="3"/>
    </row>
    <row r="519" spans="1:1" ht="21" customHeight="1" x14ac:dyDescent="0.35">
      <c r="A519" s="3"/>
    </row>
    <row r="520" spans="1:1" ht="21" customHeight="1" x14ac:dyDescent="0.35">
      <c r="A520" s="3"/>
    </row>
    <row r="521" spans="1:1" ht="21" customHeight="1" x14ac:dyDescent="0.35">
      <c r="A521" s="3"/>
    </row>
    <row r="522" spans="1:1" ht="21" customHeight="1" x14ac:dyDescent="0.35">
      <c r="A522" s="3"/>
    </row>
    <row r="523" spans="1:1" ht="21" customHeight="1" x14ac:dyDescent="0.35">
      <c r="A523" s="3"/>
    </row>
    <row r="524" spans="1:1" ht="21" customHeight="1" x14ac:dyDescent="0.35">
      <c r="A524" s="3"/>
    </row>
    <row r="525" spans="1:1" ht="21" customHeight="1" x14ac:dyDescent="0.35">
      <c r="A525" s="3"/>
    </row>
    <row r="526" spans="1:1" ht="21" customHeight="1" x14ac:dyDescent="0.35">
      <c r="A526" s="3"/>
    </row>
    <row r="527" spans="1:1" ht="21" customHeight="1" x14ac:dyDescent="0.35">
      <c r="A527" s="3"/>
    </row>
    <row r="528" spans="1:1" ht="21" customHeight="1" x14ac:dyDescent="0.35">
      <c r="A528" s="3"/>
    </row>
    <row r="529" spans="1:1" ht="21" customHeight="1" x14ac:dyDescent="0.35">
      <c r="A529" s="3"/>
    </row>
    <row r="530" spans="1:1" ht="21" customHeight="1" x14ac:dyDescent="0.35">
      <c r="A530" s="3"/>
    </row>
    <row r="531" spans="1:1" ht="21" customHeight="1" x14ac:dyDescent="0.35">
      <c r="A531" s="3"/>
    </row>
    <row r="532" spans="1:1" ht="21" customHeight="1" x14ac:dyDescent="0.35">
      <c r="A532" s="3"/>
    </row>
    <row r="533" spans="1:1" ht="21" customHeight="1" x14ac:dyDescent="0.35">
      <c r="A533" s="3"/>
    </row>
    <row r="534" spans="1:1" ht="21" customHeight="1" x14ac:dyDescent="0.35">
      <c r="A534" s="3"/>
    </row>
    <row r="535" spans="1:1" ht="21" customHeight="1" x14ac:dyDescent="0.35">
      <c r="A535" s="3"/>
    </row>
    <row r="536" spans="1:1" ht="21" customHeight="1" x14ac:dyDescent="0.35">
      <c r="A536" s="3"/>
    </row>
    <row r="537" spans="1:1" ht="21" customHeight="1" x14ac:dyDescent="0.35">
      <c r="A537" s="3"/>
    </row>
    <row r="538" spans="1:1" ht="21" customHeight="1" x14ac:dyDescent="0.35">
      <c r="A538" s="3"/>
    </row>
    <row r="539" spans="1:1" ht="21" customHeight="1" x14ac:dyDescent="0.35">
      <c r="A539" s="3"/>
    </row>
    <row r="540" spans="1:1" ht="21" customHeight="1" x14ac:dyDescent="0.35">
      <c r="A540" s="3"/>
    </row>
    <row r="541" spans="1:1" ht="21" customHeight="1" x14ac:dyDescent="0.35">
      <c r="A541" s="3"/>
    </row>
    <row r="542" spans="1:1" ht="21" customHeight="1" x14ac:dyDescent="0.35">
      <c r="A542" s="3"/>
    </row>
    <row r="543" spans="1:1" ht="21" customHeight="1" x14ac:dyDescent="0.35">
      <c r="A543" s="3"/>
    </row>
    <row r="544" spans="1:1" ht="21" customHeight="1" x14ac:dyDescent="0.35">
      <c r="A544" s="3"/>
    </row>
    <row r="545" spans="1:1" ht="21" customHeight="1" x14ac:dyDescent="0.35">
      <c r="A545" s="3"/>
    </row>
    <row r="546" spans="1:1" ht="21" customHeight="1" x14ac:dyDescent="0.35">
      <c r="A546" s="3"/>
    </row>
    <row r="547" spans="1:1" ht="21" customHeight="1" x14ac:dyDescent="0.35">
      <c r="A547" s="3"/>
    </row>
    <row r="548" spans="1:1" ht="21" customHeight="1" x14ac:dyDescent="0.35">
      <c r="A548" s="3"/>
    </row>
    <row r="549" spans="1:1" ht="21" customHeight="1" x14ac:dyDescent="0.35">
      <c r="A549" s="3"/>
    </row>
    <row r="550" spans="1:1" ht="21" customHeight="1" x14ac:dyDescent="0.35">
      <c r="A550" s="3"/>
    </row>
    <row r="551" spans="1:1" ht="21" customHeight="1" x14ac:dyDescent="0.35">
      <c r="A551" s="3"/>
    </row>
    <row r="552" spans="1:1" ht="21" customHeight="1" x14ac:dyDescent="0.35">
      <c r="A552" s="3"/>
    </row>
    <row r="553" spans="1:1" ht="21" customHeight="1" x14ac:dyDescent="0.35">
      <c r="A553" s="3"/>
    </row>
    <row r="554" spans="1:1" ht="21" customHeight="1" x14ac:dyDescent="0.35">
      <c r="A554" s="3"/>
    </row>
    <row r="555" spans="1:1" ht="21" customHeight="1" x14ac:dyDescent="0.35">
      <c r="A555" s="3"/>
    </row>
    <row r="556" spans="1:1" ht="21" customHeight="1" x14ac:dyDescent="0.35">
      <c r="A556" s="3"/>
    </row>
    <row r="557" spans="1:1" ht="21" customHeight="1" x14ac:dyDescent="0.35">
      <c r="A557" s="3"/>
    </row>
    <row r="558" spans="1:1" ht="21" customHeight="1" x14ac:dyDescent="0.35">
      <c r="A558" s="3"/>
    </row>
    <row r="559" spans="1:1" ht="21" customHeight="1" x14ac:dyDescent="0.35">
      <c r="A559" s="3"/>
    </row>
    <row r="560" spans="1:1" ht="21" customHeight="1" x14ac:dyDescent="0.35">
      <c r="A560" s="3"/>
    </row>
    <row r="561" spans="1:1" ht="21" customHeight="1" x14ac:dyDescent="0.35">
      <c r="A561" s="3"/>
    </row>
    <row r="562" spans="1:1" ht="21" customHeight="1" x14ac:dyDescent="0.35">
      <c r="A562" s="3"/>
    </row>
    <row r="563" spans="1:1" ht="21" customHeight="1" x14ac:dyDescent="0.35">
      <c r="A563" s="3"/>
    </row>
    <row r="564" spans="1:1" ht="21" customHeight="1" x14ac:dyDescent="0.35">
      <c r="A564" s="3"/>
    </row>
    <row r="565" spans="1:1" ht="21" customHeight="1" x14ac:dyDescent="0.35">
      <c r="A565" s="3"/>
    </row>
    <row r="566" spans="1:1" ht="21" customHeight="1" x14ac:dyDescent="0.35">
      <c r="A566" s="3"/>
    </row>
    <row r="567" spans="1:1" ht="21" customHeight="1" x14ac:dyDescent="0.35">
      <c r="A567" s="3"/>
    </row>
    <row r="568" spans="1:1" ht="21" customHeight="1" x14ac:dyDescent="0.35">
      <c r="A568" s="3"/>
    </row>
    <row r="569" spans="1:1" ht="21" customHeight="1" x14ac:dyDescent="0.35">
      <c r="A569" s="3"/>
    </row>
    <row r="570" spans="1:1" ht="21" customHeight="1" x14ac:dyDescent="0.35">
      <c r="A570" s="3"/>
    </row>
    <row r="571" spans="1:1" ht="21" customHeight="1" x14ac:dyDescent="0.35">
      <c r="A571" s="3"/>
    </row>
    <row r="572" spans="1:1" ht="21" customHeight="1" x14ac:dyDescent="0.35">
      <c r="A572" s="3"/>
    </row>
    <row r="573" spans="1:1" ht="21" customHeight="1" x14ac:dyDescent="0.35">
      <c r="A573" s="3"/>
    </row>
    <row r="574" spans="1:1" ht="21" customHeight="1" x14ac:dyDescent="0.35">
      <c r="A574" s="3"/>
    </row>
    <row r="575" spans="1:1" ht="21" customHeight="1" x14ac:dyDescent="0.35">
      <c r="A575" s="3"/>
    </row>
    <row r="576" spans="1:1" ht="21" customHeight="1" x14ac:dyDescent="0.35">
      <c r="A576" s="3"/>
    </row>
    <row r="577" spans="1:1" ht="21" customHeight="1" x14ac:dyDescent="0.35">
      <c r="A577" s="3"/>
    </row>
    <row r="578" spans="1:1" ht="21" customHeight="1" x14ac:dyDescent="0.35">
      <c r="A578" s="3"/>
    </row>
    <row r="579" spans="1:1" ht="21" customHeight="1" x14ac:dyDescent="0.35">
      <c r="A579" s="3"/>
    </row>
    <row r="580" spans="1:1" ht="21" customHeight="1" x14ac:dyDescent="0.35">
      <c r="A580" s="3"/>
    </row>
    <row r="581" spans="1:1" ht="21" customHeight="1" x14ac:dyDescent="0.35">
      <c r="A581" s="3"/>
    </row>
    <row r="582" spans="1:1" ht="21" customHeight="1" x14ac:dyDescent="0.35">
      <c r="A582" s="3"/>
    </row>
    <row r="583" spans="1:1" ht="21" customHeight="1" x14ac:dyDescent="0.35">
      <c r="A583" s="3"/>
    </row>
    <row r="584" spans="1:1" ht="21" customHeight="1" x14ac:dyDescent="0.35">
      <c r="A584" s="3"/>
    </row>
    <row r="585" spans="1:1" ht="21" customHeight="1" x14ac:dyDescent="0.35">
      <c r="A585" s="3"/>
    </row>
    <row r="586" spans="1:1" ht="21" customHeight="1" x14ac:dyDescent="0.35">
      <c r="A586" s="3"/>
    </row>
    <row r="587" spans="1:1" ht="21" customHeight="1" x14ac:dyDescent="0.35">
      <c r="A587" s="3"/>
    </row>
    <row r="588" spans="1:1" ht="21" customHeight="1" x14ac:dyDescent="0.35">
      <c r="A588" s="3"/>
    </row>
    <row r="589" spans="1:1" ht="21" customHeight="1" x14ac:dyDescent="0.35">
      <c r="A589" s="3"/>
    </row>
    <row r="590" spans="1:1" ht="21" customHeight="1" x14ac:dyDescent="0.35">
      <c r="A590" s="3"/>
    </row>
    <row r="591" spans="1:1" ht="21" customHeight="1" x14ac:dyDescent="0.35">
      <c r="A591" s="3"/>
    </row>
    <row r="592" spans="1:1" ht="21" customHeight="1" x14ac:dyDescent="0.35">
      <c r="A592" s="3"/>
    </row>
    <row r="593" spans="1:1" ht="21" customHeight="1" x14ac:dyDescent="0.35">
      <c r="A593" s="3"/>
    </row>
    <row r="594" spans="1:1" ht="21" customHeight="1" x14ac:dyDescent="0.35">
      <c r="A594" s="3"/>
    </row>
    <row r="595" spans="1:1" ht="21" customHeight="1" x14ac:dyDescent="0.35">
      <c r="A595" s="3"/>
    </row>
    <row r="596" spans="1:1" ht="21" customHeight="1" x14ac:dyDescent="0.35">
      <c r="A596" s="3"/>
    </row>
    <row r="597" spans="1:1" ht="21" customHeight="1" x14ac:dyDescent="0.35">
      <c r="A597" s="3"/>
    </row>
    <row r="598" spans="1:1" ht="21" customHeight="1" x14ac:dyDescent="0.35">
      <c r="A598" s="3"/>
    </row>
    <row r="599" spans="1:1" ht="21" customHeight="1" x14ac:dyDescent="0.35">
      <c r="A599" s="3"/>
    </row>
    <row r="600" spans="1:1" ht="21" customHeight="1" x14ac:dyDescent="0.35">
      <c r="A600" s="3"/>
    </row>
    <row r="601" spans="1:1" ht="21" customHeight="1" x14ac:dyDescent="0.35">
      <c r="A601" s="3"/>
    </row>
    <row r="602" spans="1:1" ht="21" customHeight="1" x14ac:dyDescent="0.35">
      <c r="A602" s="3"/>
    </row>
    <row r="603" spans="1:1" ht="21" customHeight="1" x14ac:dyDescent="0.35">
      <c r="A603" s="3"/>
    </row>
    <row r="604" spans="1:1" ht="21" customHeight="1" x14ac:dyDescent="0.35">
      <c r="A604" s="3"/>
    </row>
    <row r="605" spans="1:1" ht="21" customHeight="1" x14ac:dyDescent="0.35">
      <c r="A605" s="3"/>
    </row>
    <row r="606" spans="1:1" ht="21" customHeight="1" x14ac:dyDescent="0.35">
      <c r="A606" s="3"/>
    </row>
    <row r="607" spans="1:1" ht="21" customHeight="1" x14ac:dyDescent="0.35">
      <c r="A607" s="3"/>
    </row>
    <row r="608" spans="1:1" ht="21" customHeight="1" x14ac:dyDescent="0.35">
      <c r="A608" s="3"/>
    </row>
    <row r="609" spans="1:1" ht="21" customHeight="1" x14ac:dyDescent="0.35">
      <c r="A609" s="3"/>
    </row>
    <row r="610" spans="1:1" ht="21" customHeight="1" x14ac:dyDescent="0.35">
      <c r="A610" s="3"/>
    </row>
    <row r="611" spans="1:1" ht="21" customHeight="1" x14ac:dyDescent="0.35">
      <c r="A611" s="3"/>
    </row>
    <row r="612" spans="1:1" ht="21" customHeight="1" x14ac:dyDescent="0.35">
      <c r="A612" s="3"/>
    </row>
    <row r="613" spans="1:1" ht="21" customHeight="1" x14ac:dyDescent="0.35">
      <c r="A613" s="3"/>
    </row>
    <row r="614" spans="1:1" ht="21" customHeight="1" x14ac:dyDescent="0.35">
      <c r="A614" s="3"/>
    </row>
    <row r="615" spans="1:1" ht="21" customHeight="1" x14ac:dyDescent="0.35">
      <c r="A615" s="3"/>
    </row>
    <row r="616" spans="1:1" ht="21" customHeight="1" x14ac:dyDescent="0.35">
      <c r="A616" s="3"/>
    </row>
    <row r="617" spans="1:1" ht="21" customHeight="1" x14ac:dyDescent="0.35">
      <c r="A617" s="3"/>
    </row>
    <row r="618" spans="1:1" ht="21" customHeight="1" x14ac:dyDescent="0.35">
      <c r="A618" s="3"/>
    </row>
    <row r="619" spans="1:1" ht="21" customHeight="1" x14ac:dyDescent="0.35">
      <c r="A619" s="3"/>
    </row>
    <row r="620" spans="1:1" ht="21" customHeight="1" x14ac:dyDescent="0.35">
      <c r="A620" s="3"/>
    </row>
    <row r="621" spans="1:1" ht="21" customHeight="1" x14ac:dyDescent="0.35">
      <c r="A621" s="3"/>
    </row>
    <row r="622" spans="1:1" ht="21" customHeight="1" x14ac:dyDescent="0.35">
      <c r="A622" s="3"/>
    </row>
    <row r="623" spans="1:1" ht="21" customHeight="1" x14ac:dyDescent="0.35">
      <c r="A623" s="3"/>
    </row>
    <row r="624" spans="1:1" ht="21" customHeight="1" x14ac:dyDescent="0.35">
      <c r="A624" s="3"/>
    </row>
    <row r="625" spans="1:1" ht="21" customHeight="1" x14ac:dyDescent="0.35">
      <c r="A625" s="3"/>
    </row>
    <row r="626" spans="1:1" ht="21" customHeight="1" x14ac:dyDescent="0.35">
      <c r="A626" s="3"/>
    </row>
    <row r="627" spans="1:1" ht="21" customHeight="1" x14ac:dyDescent="0.35">
      <c r="A627" s="3"/>
    </row>
    <row r="628" spans="1:1" ht="21" customHeight="1" x14ac:dyDescent="0.35">
      <c r="A628" s="3"/>
    </row>
    <row r="629" spans="1:1" ht="21" customHeight="1" x14ac:dyDescent="0.35">
      <c r="A629" s="3"/>
    </row>
    <row r="630" spans="1:1" ht="21" customHeight="1" x14ac:dyDescent="0.35">
      <c r="A630" s="3"/>
    </row>
    <row r="631" spans="1:1" ht="21" customHeight="1" x14ac:dyDescent="0.35">
      <c r="A631" s="3"/>
    </row>
    <row r="632" spans="1:1" ht="21" customHeight="1" x14ac:dyDescent="0.35">
      <c r="A632" s="3"/>
    </row>
    <row r="633" spans="1:1" ht="21" customHeight="1" x14ac:dyDescent="0.35">
      <c r="A633" s="3"/>
    </row>
    <row r="634" spans="1:1" ht="21" customHeight="1" x14ac:dyDescent="0.35">
      <c r="A634" s="3"/>
    </row>
    <row r="635" spans="1:1" ht="21" customHeight="1" x14ac:dyDescent="0.35">
      <c r="A635" s="3"/>
    </row>
    <row r="636" spans="1:1" ht="21" customHeight="1" x14ac:dyDescent="0.35">
      <c r="A636" s="3"/>
    </row>
    <row r="637" spans="1:1" ht="21" customHeight="1" x14ac:dyDescent="0.35">
      <c r="A637" s="3"/>
    </row>
    <row r="638" spans="1:1" ht="21" customHeight="1" x14ac:dyDescent="0.35">
      <c r="A638" s="3"/>
    </row>
    <row r="639" spans="1:1" ht="21" customHeight="1" x14ac:dyDescent="0.35">
      <c r="A639" s="3"/>
    </row>
    <row r="640" spans="1:1" ht="21" customHeight="1" x14ac:dyDescent="0.35">
      <c r="A640" s="3"/>
    </row>
    <row r="641" spans="1:1" ht="21" customHeight="1" x14ac:dyDescent="0.35">
      <c r="A641" s="3"/>
    </row>
    <row r="642" spans="1:1" ht="21" customHeight="1" x14ac:dyDescent="0.35">
      <c r="A642" s="3"/>
    </row>
    <row r="643" spans="1:1" ht="21" customHeight="1" x14ac:dyDescent="0.35">
      <c r="A643" s="3"/>
    </row>
    <row r="644" spans="1:1" ht="21" customHeight="1" x14ac:dyDescent="0.35">
      <c r="A644" s="3"/>
    </row>
    <row r="645" spans="1:1" ht="21" customHeight="1" x14ac:dyDescent="0.35">
      <c r="A645" s="3"/>
    </row>
    <row r="646" spans="1:1" ht="21" customHeight="1" x14ac:dyDescent="0.35">
      <c r="A646" s="3"/>
    </row>
    <row r="647" spans="1:1" ht="21" customHeight="1" x14ac:dyDescent="0.35">
      <c r="A647" s="3"/>
    </row>
    <row r="648" spans="1:1" ht="21" customHeight="1" x14ac:dyDescent="0.35">
      <c r="A648" s="3"/>
    </row>
    <row r="649" spans="1:1" ht="21" customHeight="1" x14ac:dyDescent="0.35">
      <c r="A649" s="3"/>
    </row>
    <row r="650" spans="1:1" ht="21" customHeight="1" x14ac:dyDescent="0.35">
      <c r="A650" s="3"/>
    </row>
    <row r="651" spans="1:1" ht="21" customHeight="1" x14ac:dyDescent="0.35">
      <c r="A651" s="3"/>
    </row>
    <row r="652" spans="1:1" ht="21" customHeight="1" x14ac:dyDescent="0.35">
      <c r="A652" s="3"/>
    </row>
    <row r="653" spans="1:1" ht="21" customHeight="1" x14ac:dyDescent="0.35">
      <c r="A653" s="3"/>
    </row>
    <row r="654" spans="1:1" ht="21" customHeight="1" x14ac:dyDescent="0.35">
      <c r="A654" s="3"/>
    </row>
    <row r="655" spans="1:1" ht="21" customHeight="1" x14ac:dyDescent="0.35">
      <c r="A655" s="3"/>
    </row>
    <row r="656" spans="1:1" ht="21" customHeight="1" x14ac:dyDescent="0.35">
      <c r="A656" s="3"/>
    </row>
    <row r="657" spans="1:1" ht="21" customHeight="1" x14ac:dyDescent="0.35">
      <c r="A657" s="3"/>
    </row>
    <row r="658" spans="1:1" ht="21" customHeight="1" x14ac:dyDescent="0.35">
      <c r="A658" s="3"/>
    </row>
    <row r="659" spans="1:1" ht="21" customHeight="1" x14ac:dyDescent="0.35">
      <c r="A659" s="3"/>
    </row>
    <row r="660" spans="1:1" ht="21" customHeight="1" x14ac:dyDescent="0.35">
      <c r="A660" s="3"/>
    </row>
    <row r="661" spans="1:1" ht="21" customHeight="1" x14ac:dyDescent="0.35">
      <c r="A661" s="3"/>
    </row>
    <row r="662" spans="1:1" ht="21" customHeight="1" x14ac:dyDescent="0.35">
      <c r="A662" s="3"/>
    </row>
    <row r="663" spans="1:1" ht="21" customHeight="1" x14ac:dyDescent="0.35">
      <c r="A663" s="3"/>
    </row>
    <row r="664" spans="1:1" ht="21" customHeight="1" x14ac:dyDescent="0.35">
      <c r="A664" s="3"/>
    </row>
    <row r="665" spans="1:1" ht="21" customHeight="1" x14ac:dyDescent="0.35">
      <c r="A665" s="3"/>
    </row>
    <row r="666" spans="1:1" ht="21" customHeight="1" x14ac:dyDescent="0.35">
      <c r="A666" s="3"/>
    </row>
    <row r="667" spans="1:1" ht="21" customHeight="1" x14ac:dyDescent="0.35">
      <c r="A667" s="3"/>
    </row>
    <row r="668" spans="1:1" ht="21" customHeight="1" x14ac:dyDescent="0.35">
      <c r="A668" s="3"/>
    </row>
    <row r="669" spans="1:1" ht="21" customHeight="1" x14ac:dyDescent="0.35">
      <c r="A669" s="3"/>
    </row>
    <row r="670" spans="1:1" ht="21" customHeight="1" x14ac:dyDescent="0.35">
      <c r="A670" s="3"/>
    </row>
    <row r="671" spans="1:1" ht="21" customHeight="1" x14ac:dyDescent="0.35">
      <c r="A671" s="3"/>
    </row>
    <row r="672" spans="1:1" ht="21" customHeight="1" x14ac:dyDescent="0.35">
      <c r="A672" s="3"/>
    </row>
    <row r="673" spans="1:1" ht="21" customHeight="1" x14ac:dyDescent="0.35">
      <c r="A673" s="3"/>
    </row>
    <row r="674" spans="1:1" ht="21" customHeight="1" x14ac:dyDescent="0.35">
      <c r="A674" s="3"/>
    </row>
    <row r="675" spans="1:1" ht="21" customHeight="1" x14ac:dyDescent="0.35">
      <c r="A675" s="3"/>
    </row>
    <row r="676" spans="1:1" ht="21" customHeight="1" x14ac:dyDescent="0.35">
      <c r="A676" s="3"/>
    </row>
    <row r="677" spans="1:1" ht="21" customHeight="1" x14ac:dyDescent="0.35">
      <c r="A677" s="3"/>
    </row>
    <row r="678" spans="1:1" ht="21" customHeight="1" x14ac:dyDescent="0.35">
      <c r="A678" s="3"/>
    </row>
    <row r="679" spans="1:1" ht="21" customHeight="1" x14ac:dyDescent="0.35">
      <c r="A679" s="3"/>
    </row>
    <row r="680" spans="1:1" ht="21" customHeight="1" x14ac:dyDescent="0.35">
      <c r="A680" s="3"/>
    </row>
    <row r="681" spans="1:1" ht="21" customHeight="1" x14ac:dyDescent="0.35">
      <c r="A681" s="3"/>
    </row>
    <row r="682" spans="1:1" ht="21" customHeight="1" x14ac:dyDescent="0.35">
      <c r="A682" s="3"/>
    </row>
    <row r="683" spans="1:1" ht="21" customHeight="1" x14ac:dyDescent="0.35">
      <c r="A683" s="3"/>
    </row>
    <row r="684" spans="1:1" ht="21" customHeight="1" x14ac:dyDescent="0.35">
      <c r="A684" s="3"/>
    </row>
    <row r="685" spans="1:1" ht="21" customHeight="1" x14ac:dyDescent="0.35">
      <c r="A685" s="3"/>
    </row>
    <row r="686" spans="1:1" ht="21" customHeight="1" x14ac:dyDescent="0.35">
      <c r="A686" s="3"/>
    </row>
    <row r="687" spans="1:1" ht="21" customHeight="1" x14ac:dyDescent="0.35">
      <c r="A687" s="3"/>
    </row>
    <row r="688" spans="1:1" ht="21" customHeight="1" x14ac:dyDescent="0.35">
      <c r="A688" s="3"/>
    </row>
    <row r="689" spans="1:1" ht="21" customHeight="1" x14ac:dyDescent="0.35">
      <c r="A689" s="3"/>
    </row>
    <row r="690" spans="1:1" ht="21" customHeight="1" x14ac:dyDescent="0.35">
      <c r="A690" s="3"/>
    </row>
    <row r="691" spans="1:1" ht="21" customHeight="1" x14ac:dyDescent="0.35">
      <c r="A691" s="3"/>
    </row>
    <row r="692" spans="1:1" ht="21" customHeight="1" x14ac:dyDescent="0.35">
      <c r="A692" s="3"/>
    </row>
    <row r="693" spans="1:1" ht="21" customHeight="1" x14ac:dyDescent="0.35">
      <c r="A693" s="3"/>
    </row>
    <row r="694" spans="1:1" ht="21" customHeight="1" x14ac:dyDescent="0.35">
      <c r="A694" s="3"/>
    </row>
    <row r="695" spans="1:1" ht="21" customHeight="1" x14ac:dyDescent="0.35">
      <c r="A695" s="3"/>
    </row>
    <row r="696" spans="1:1" ht="21" customHeight="1" x14ac:dyDescent="0.35">
      <c r="A696" s="3"/>
    </row>
    <row r="697" spans="1:1" ht="21" customHeight="1" x14ac:dyDescent="0.35">
      <c r="A697" s="3"/>
    </row>
    <row r="698" spans="1:1" ht="21" customHeight="1" x14ac:dyDescent="0.35">
      <c r="A698" s="3"/>
    </row>
    <row r="699" spans="1:1" ht="21" customHeight="1" x14ac:dyDescent="0.35">
      <c r="A699" s="3"/>
    </row>
    <row r="700" spans="1:1" ht="21" customHeight="1" x14ac:dyDescent="0.35">
      <c r="A700" s="3"/>
    </row>
    <row r="701" spans="1:1" ht="21" customHeight="1" x14ac:dyDescent="0.35">
      <c r="A701" s="3"/>
    </row>
    <row r="702" spans="1:1" ht="21" customHeight="1" x14ac:dyDescent="0.35">
      <c r="A702" s="3"/>
    </row>
    <row r="703" spans="1:1" ht="21" customHeight="1" x14ac:dyDescent="0.35">
      <c r="A703" s="3"/>
    </row>
    <row r="704" spans="1:1" ht="21" customHeight="1" x14ac:dyDescent="0.35">
      <c r="A704" s="3"/>
    </row>
    <row r="705" spans="1:1" ht="21" customHeight="1" x14ac:dyDescent="0.35">
      <c r="A705" s="3"/>
    </row>
    <row r="706" spans="1:1" ht="21" customHeight="1" x14ac:dyDescent="0.35">
      <c r="A706" s="3"/>
    </row>
    <row r="707" spans="1:1" ht="21" customHeight="1" x14ac:dyDescent="0.35">
      <c r="A707" s="3"/>
    </row>
    <row r="708" spans="1:1" ht="21" customHeight="1" x14ac:dyDescent="0.35">
      <c r="A708" s="3"/>
    </row>
    <row r="709" spans="1:1" ht="21" customHeight="1" x14ac:dyDescent="0.35">
      <c r="A709" s="3"/>
    </row>
    <row r="710" spans="1:1" ht="21" customHeight="1" x14ac:dyDescent="0.35">
      <c r="A710" s="3"/>
    </row>
    <row r="711" spans="1:1" ht="21" customHeight="1" x14ac:dyDescent="0.35">
      <c r="A711" s="3"/>
    </row>
    <row r="712" spans="1:1" ht="21" customHeight="1" x14ac:dyDescent="0.35">
      <c r="A712" s="3"/>
    </row>
    <row r="713" spans="1:1" ht="21" customHeight="1" x14ac:dyDescent="0.35">
      <c r="A713" s="3"/>
    </row>
    <row r="714" spans="1:1" ht="21" customHeight="1" x14ac:dyDescent="0.35">
      <c r="A714" s="3"/>
    </row>
    <row r="715" spans="1:1" ht="21" customHeight="1" x14ac:dyDescent="0.35">
      <c r="A715" s="3"/>
    </row>
    <row r="716" spans="1:1" ht="21" customHeight="1" x14ac:dyDescent="0.35">
      <c r="A716" s="3"/>
    </row>
    <row r="717" spans="1:1" ht="21" customHeight="1" x14ac:dyDescent="0.35">
      <c r="A717" s="3"/>
    </row>
    <row r="718" spans="1:1" ht="21" customHeight="1" x14ac:dyDescent="0.35">
      <c r="A718" s="3"/>
    </row>
    <row r="719" spans="1:1" ht="21" customHeight="1" x14ac:dyDescent="0.35">
      <c r="A719" s="3"/>
    </row>
    <row r="720" spans="1:1" ht="21" customHeight="1" x14ac:dyDescent="0.35">
      <c r="A720" s="3"/>
    </row>
    <row r="721" spans="1:1" ht="21" customHeight="1" x14ac:dyDescent="0.35">
      <c r="A721" s="3"/>
    </row>
    <row r="722" spans="1:1" ht="21" customHeight="1" x14ac:dyDescent="0.35">
      <c r="A722" s="3"/>
    </row>
    <row r="723" spans="1:1" ht="21" customHeight="1" x14ac:dyDescent="0.35">
      <c r="A723" s="3"/>
    </row>
    <row r="724" spans="1:1" ht="21" customHeight="1" x14ac:dyDescent="0.35">
      <c r="A724" s="3"/>
    </row>
    <row r="725" spans="1:1" ht="21" customHeight="1" x14ac:dyDescent="0.35">
      <c r="A725" s="3"/>
    </row>
    <row r="726" spans="1:1" ht="21" customHeight="1" x14ac:dyDescent="0.35">
      <c r="A726" s="3"/>
    </row>
    <row r="727" spans="1:1" ht="21" customHeight="1" x14ac:dyDescent="0.35">
      <c r="A727" s="3"/>
    </row>
    <row r="728" spans="1:1" ht="21" customHeight="1" x14ac:dyDescent="0.35">
      <c r="A728" s="3"/>
    </row>
    <row r="729" spans="1:1" ht="21" customHeight="1" x14ac:dyDescent="0.35">
      <c r="A729" s="3"/>
    </row>
    <row r="730" spans="1:1" ht="21" customHeight="1" x14ac:dyDescent="0.35">
      <c r="A730" s="3"/>
    </row>
    <row r="731" spans="1:1" ht="21" customHeight="1" x14ac:dyDescent="0.35">
      <c r="A731" s="3"/>
    </row>
    <row r="732" spans="1:1" ht="21" customHeight="1" x14ac:dyDescent="0.35">
      <c r="A732" s="3"/>
    </row>
    <row r="733" spans="1:1" ht="21" customHeight="1" x14ac:dyDescent="0.35">
      <c r="A733" s="3"/>
    </row>
    <row r="734" spans="1:1" ht="21" customHeight="1" x14ac:dyDescent="0.35">
      <c r="A734" s="3"/>
    </row>
    <row r="735" spans="1:1" ht="21" customHeight="1" x14ac:dyDescent="0.35">
      <c r="A735" s="3"/>
    </row>
    <row r="736" spans="1:1" ht="21" customHeight="1" x14ac:dyDescent="0.35">
      <c r="A736" s="3"/>
    </row>
    <row r="737" spans="1:1" ht="21" customHeight="1" x14ac:dyDescent="0.35">
      <c r="A737" s="3"/>
    </row>
    <row r="738" spans="1:1" ht="21" customHeight="1" x14ac:dyDescent="0.35">
      <c r="A738" s="3"/>
    </row>
    <row r="739" spans="1:1" ht="21" customHeight="1" x14ac:dyDescent="0.35">
      <c r="A739" s="3"/>
    </row>
    <row r="740" spans="1:1" ht="21" customHeight="1" x14ac:dyDescent="0.35">
      <c r="A740" s="3"/>
    </row>
    <row r="741" spans="1:1" ht="21" customHeight="1" x14ac:dyDescent="0.35">
      <c r="A741" s="3"/>
    </row>
    <row r="742" spans="1:1" ht="21" customHeight="1" x14ac:dyDescent="0.35">
      <c r="A742" s="3"/>
    </row>
    <row r="743" spans="1:1" ht="21" customHeight="1" x14ac:dyDescent="0.35">
      <c r="A743" s="3"/>
    </row>
    <row r="744" spans="1:1" ht="21" customHeight="1" x14ac:dyDescent="0.35">
      <c r="A744" s="3"/>
    </row>
    <row r="745" spans="1:1" ht="21" customHeight="1" x14ac:dyDescent="0.35">
      <c r="A745" s="3"/>
    </row>
    <row r="746" spans="1:1" ht="21" customHeight="1" x14ac:dyDescent="0.35">
      <c r="A746" s="3"/>
    </row>
    <row r="747" spans="1:1" ht="21" customHeight="1" x14ac:dyDescent="0.35">
      <c r="A747" s="3"/>
    </row>
    <row r="748" spans="1:1" ht="21" customHeight="1" x14ac:dyDescent="0.35">
      <c r="A748" s="3"/>
    </row>
    <row r="749" spans="1:1" ht="21" customHeight="1" x14ac:dyDescent="0.35">
      <c r="A749" s="3"/>
    </row>
    <row r="750" spans="1:1" ht="21" customHeight="1" x14ac:dyDescent="0.35">
      <c r="A750" s="3"/>
    </row>
    <row r="751" spans="1:1" ht="21" customHeight="1" x14ac:dyDescent="0.35">
      <c r="A751" s="3"/>
    </row>
    <row r="752" spans="1:1" ht="21" customHeight="1" x14ac:dyDescent="0.35">
      <c r="A752" s="3"/>
    </row>
    <row r="753" spans="1:1" ht="21" customHeight="1" x14ac:dyDescent="0.35">
      <c r="A753" s="3"/>
    </row>
    <row r="754" spans="1:1" ht="21" customHeight="1" x14ac:dyDescent="0.35">
      <c r="A754" s="3"/>
    </row>
    <row r="755" spans="1:1" ht="21" customHeight="1" x14ac:dyDescent="0.35">
      <c r="A755" s="3"/>
    </row>
    <row r="756" spans="1:1" ht="21" customHeight="1" x14ac:dyDescent="0.35">
      <c r="A756" s="3"/>
    </row>
    <row r="757" spans="1:1" ht="21" customHeight="1" x14ac:dyDescent="0.35">
      <c r="A757" s="3"/>
    </row>
    <row r="758" spans="1:1" ht="21" customHeight="1" x14ac:dyDescent="0.35">
      <c r="A758" s="3"/>
    </row>
    <row r="759" spans="1:1" ht="21" customHeight="1" x14ac:dyDescent="0.35">
      <c r="A759" s="3"/>
    </row>
    <row r="760" spans="1:1" ht="21" customHeight="1" x14ac:dyDescent="0.35">
      <c r="A760" s="3"/>
    </row>
    <row r="761" spans="1:1" ht="21" customHeight="1" x14ac:dyDescent="0.35">
      <c r="A761" s="3"/>
    </row>
    <row r="762" spans="1:1" ht="21" customHeight="1" x14ac:dyDescent="0.35">
      <c r="A762" s="3"/>
    </row>
    <row r="763" spans="1:1" ht="21" customHeight="1" x14ac:dyDescent="0.35">
      <c r="A763" s="3"/>
    </row>
    <row r="764" spans="1:1" ht="21" customHeight="1" x14ac:dyDescent="0.35">
      <c r="A764" s="3"/>
    </row>
    <row r="765" spans="1:1" ht="21" customHeight="1" x14ac:dyDescent="0.35">
      <c r="A765" s="3"/>
    </row>
    <row r="766" spans="1:1" ht="21" customHeight="1" x14ac:dyDescent="0.35">
      <c r="A766" s="3"/>
    </row>
    <row r="767" spans="1:1" ht="21" customHeight="1" x14ac:dyDescent="0.35">
      <c r="A767" s="3"/>
    </row>
    <row r="768" spans="1:1" ht="21" customHeight="1" x14ac:dyDescent="0.35">
      <c r="A768" s="3"/>
    </row>
    <row r="769" spans="1:1" ht="21" customHeight="1" x14ac:dyDescent="0.35">
      <c r="A769" s="3"/>
    </row>
    <row r="770" spans="1:1" ht="21" customHeight="1" x14ac:dyDescent="0.35">
      <c r="A770" s="3"/>
    </row>
    <row r="771" spans="1:1" ht="21" customHeight="1" x14ac:dyDescent="0.35">
      <c r="A771" s="3"/>
    </row>
    <row r="772" spans="1:1" ht="21" customHeight="1" x14ac:dyDescent="0.35">
      <c r="A772" s="3"/>
    </row>
    <row r="773" spans="1:1" ht="21" customHeight="1" x14ac:dyDescent="0.35">
      <c r="A773" s="3"/>
    </row>
    <row r="774" spans="1:1" ht="21" customHeight="1" x14ac:dyDescent="0.35">
      <c r="A774" s="3"/>
    </row>
    <row r="775" spans="1:1" ht="21" customHeight="1" x14ac:dyDescent="0.35">
      <c r="A775" s="3"/>
    </row>
    <row r="776" spans="1:1" ht="21" customHeight="1" x14ac:dyDescent="0.35">
      <c r="A776" s="3"/>
    </row>
    <row r="777" spans="1:1" ht="21" customHeight="1" x14ac:dyDescent="0.35">
      <c r="A777" s="3"/>
    </row>
    <row r="778" spans="1:1" ht="21" customHeight="1" x14ac:dyDescent="0.35">
      <c r="A778" s="3"/>
    </row>
    <row r="779" spans="1:1" ht="21" customHeight="1" x14ac:dyDescent="0.35">
      <c r="A779" s="3"/>
    </row>
    <row r="780" spans="1:1" ht="21" customHeight="1" x14ac:dyDescent="0.35">
      <c r="A780" s="3"/>
    </row>
    <row r="781" spans="1:1" ht="21" customHeight="1" x14ac:dyDescent="0.35">
      <c r="A781" s="3"/>
    </row>
    <row r="782" spans="1:1" ht="21" customHeight="1" x14ac:dyDescent="0.35">
      <c r="A782" s="3"/>
    </row>
    <row r="783" spans="1:1" ht="21" customHeight="1" x14ac:dyDescent="0.35">
      <c r="A783" s="3"/>
    </row>
    <row r="784" spans="1:1" ht="21" customHeight="1" x14ac:dyDescent="0.35">
      <c r="A784" s="3"/>
    </row>
    <row r="785" spans="1:1" ht="21" customHeight="1" x14ac:dyDescent="0.35">
      <c r="A785" s="3"/>
    </row>
    <row r="786" spans="1:1" ht="21" customHeight="1" x14ac:dyDescent="0.35">
      <c r="A786" s="3"/>
    </row>
    <row r="787" spans="1:1" ht="21" customHeight="1" x14ac:dyDescent="0.35">
      <c r="A787" s="3"/>
    </row>
    <row r="788" spans="1:1" ht="21" customHeight="1" x14ac:dyDescent="0.35">
      <c r="A788" s="3"/>
    </row>
    <row r="789" spans="1:1" ht="21" customHeight="1" x14ac:dyDescent="0.35">
      <c r="A789" s="3"/>
    </row>
    <row r="790" spans="1:1" ht="21" customHeight="1" x14ac:dyDescent="0.35">
      <c r="A790" s="3"/>
    </row>
    <row r="791" spans="1:1" ht="21" customHeight="1" x14ac:dyDescent="0.35">
      <c r="A791" s="3"/>
    </row>
    <row r="792" spans="1:1" ht="21" customHeight="1" x14ac:dyDescent="0.35">
      <c r="A792" s="3"/>
    </row>
    <row r="793" spans="1:1" ht="21" customHeight="1" x14ac:dyDescent="0.35">
      <c r="A793" s="3"/>
    </row>
    <row r="794" spans="1:1" ht="21" customHeight="1" x14ac:dyDescent="0.35">
      <c r="A794" s="3"/>
    </row>
    <row r="795" spans="1:1" ht="21" customHeight="1" x14ac:dyDescent="0.35">
      <c r="A795" s="3"/>
    </row>
    <row r="796" spans="1:1" ht="21" customHeight="1" x14ac:dyDescent="0.35">
      <c r="A796" s="3"/>
    </row>
    <row r="797" spans="1:1" ht="21" customHeight="1" x14ac:dyDescent="0.35">
      <c r="A797" s="3"/>
    </row>
    <row r="798" spans="1:1" ht="21" customHeight="1" x14ac:dyDescent="0.35">
      <c r="A798" s="3"/>
    </row>
    <row r="799" spans="1:1" ht="21" customHeight="1" x14ac:dyDescent="0.35">
      <c r="A799" s="3"/>
    </row>
    <row r="800" spans="1:1" ht="21" customHeight="1" x14ac:dyDescent="0.35">
      <c r="A800" s="3"/>
    </row>
    <row r="801" spans="1:1" ht="21" customHeight="1" x14ac:dyDescent="0.35">
      <c r="A801" s="3"/>
    </row>
    <row r="802" spans="1:1" ht="21" customHeight="1" x14ac:dyDescent="0.35">
      <c r="A802" s="3"/>
    </row>
    <row r="803" spans="1:1" ht="21" customHeight="1" x14ac:dyDescent="0.35">
      <c r="A803" s="3"/>
    </row>
    <row r="804" spans="1:1" ht="21" customHeight="1" x14ac:dyDescent="0.35">
      <c r="A804" s="3"/>
    </row>
    <row r="805" spans="1:1" ht="21" customHeight="1" x14ac:dyDescent="0.35">
      <c r="A805" s="3"/>
    </row>
    <row r="806" spans="1:1" ht="21" customHeight="1" x14ac:dyDescent="0.35">
      <c r="A806" s="3"/>
    </row>
    <row r="807" spans="1:1" ht="21" customHeight="1" x14ac:dyDescent="0.35">
      <c r="A807" s="3"/>
    </row>
    <row r="808" spans="1:1" ht="21" customHeight="1" x14ac:dyDescent="0.35">
      <c r="A808" s="3"/>
    </row>
    <row r="809" spans="1:1" ht="21" customHeight="1" x14ac:dyDescent="0.35">
      <c r="A809" s="3"/>
    </row>
    <row r="810" spans="1:1" ht="21" customHeight="1" x14ac:dyDescent="0.35">
      <c r="A810" s="3"/>
    </row>
    <row r="811" spans="1:1" ht="21" customHeight="1" x14ac:dyDescent="0.35">
      <c r="A811" s="3"/>
    </row>
    <row r="812" spans="1:1" ht="21" customHeight="1" x14ac:dyDescent="0.35">
      <c r="A812" s="3"/>
    </row>
    <row r="813" spans="1:1" ht="21" customHeight="1" x14ac:dyDescent="0.35">
      <c r="A813" s="3"/>
    </row>
    <row r="814" spans="1:1" ht="21" customHeight="1" x14ac:dyDescent="0.35">
      <c r="A814" s="3"/>
    </row>
    <row r="815" spans="1:1" ht="21" customHeight="1" x14ac:dyDescent="0.35">
      <c r="A815" s="3"/>
    </row>
    <row r="816" spans="1:1" ht="21" customHeight="1" x14ac:dyDescent="0.35">
      <c r="A816" s="3"/>
    </row>
    <row r="817" spans="1:1" ht="21" customHeight="1" x14ac:dyDescent="0.35">
      <c r="A817" s="3"/>
    </row>
    <row r="818" spans="1:1" ht="21" customHeight="1" x14ac:dyDescent="0.35">
      <c r="A818" s="3"/>
    </row>
    <row r="819" spans="1:1" ht="21" customHeight="1" x14ac:dyDescent="0.35">
      <c r="A819" s="3"/>
    </row>
    <row r="820" spans="1:1" ht="21" customHeight="1" x14ac:dyDescent="0.35">
      <c r="A820" s="3"/>
    </row>
    <row r="821" spans="1:1" ht="21" customHeight="1" x14ac:dyDescent="0.35">
      <c r="A821" s="3"/>
    </row>
    <row r="822" spans="1:1" ht="21" customHeight="1" x14ac:dyDescent="0.35">
      <c r="A822" s="3"/>
    </row>
    <row r="823" spans="1:1" ht="21" customHeight="1" x14ac:dyDescent="0.35">
      <c r="A823" s="3"/>
    </row>
    <row r="824" spans="1:1" ht="21" customHeight="1" x14ac:dyDescent="0.35">
      <c r="A824" s="3"/>
    </row>
    <row r="825" spans="1:1" ht="21" customHeight="1" x14ac:dyDescent="0.35">
      <c r="A825" s="3"/>
    </row>
    <row r="826" spans="1:1" ht="21" customHeight="1" x14ac:dyDescent="0.35">
      <c r="A826" s="3"/>
    </row>
    <row r="827" spans="1:1" ht="21" customHeight="1" x14ac:dyDescent="0.35">
      <c r="A827" s="3"/>
    </row>
    <row r="828" spans="1:1" ht="21" customHeight="1" x14ac:dyDescent="0.35">
      <c r="A828" s="3"/>
    </row>
    <row r="829" spans="1:1" ht="21" customHeight="1" x14ac:dyDescent="0.35">
      <c r="A829" s="3"/>
    </row>
    <row r="830" spans="1:1" ht="21" customHeight="1" x14ac:dyDescent="0.35">
      <c r="A830" s="3"/>
    </row>
    <row r="831" spans="1:1" ht="21" customHeight="1" x14ac:dyDescent="0.35">
      <c r="A831" s="3"/>
    </row>
    <row r="832" spans="1:1" ht="21" customHeight="1" x14ac:dyDescent="0.35">
      <c r="A832" s="3"/>
    </row>
    <row r="833" spans="1:1" ht="21" customHeight="1" x14ac:dyDescent="0.35">
      <c r="A833" s="3"/>
    </row>
    <row r="834" spans="1:1" ht="21" customHeight="1" x14ac:dyDescent="0.35">
      <c r="A834" s="3"/>
    </row>
    <row r="835" spans="1:1" ht="21" customHeight="1" x14ac:dyDescent="0.35">
      <c r="A835" s="3"/>
    </row>
    <row r="836" spans="1:1" ht="21" customHeight="1" x14ac:dyDescent="0.35">
      <c r="A836" s="3"/>
    </row>
    <row r="837" spans="1:1" ht="21" customHeight="1" x14ac:dyDescent="0.35">
      <c r="A837" s="3"/>
    </row>
    <row r="838" spans="1:1" ht="21" customHeight="1" x14ac:dyDescent="0.35">
      <c r="A838" s="3"/>
    </row>
    <row r="839" spans="1:1" ht="21" customHeight="1" x14ac:dyDescent="0.35">
      <c r="A839" s="3"/>
    </row>
    <row r="840" spans="1:1" ht="21" customHeight="1" x14ac:dyDescent="0.35">
      <c r="A840" s="3"/>
    </row>
    <row r="841" spans="1:1" ht="21" customHeight="1" x14ac:dyDescent="0.35">
      <c r="A841" s="3"/>
    </row>
    <row r="842" spans="1:1" ht="21" customHeight="1" x14ac:dyDescent="0.35">
      <c r="A842" s="3"/>
    </row>
    <row r="843" spans="1:1" ht="21" customHeight="1" x14ac:dyDescent="0.35">
      <c r="A843" s="3"/>
    </row>
    <row r="844" spans="1:1" ht="21" customHeight="1" x14ac:dyDescent="0.35">
      <c r="A844" s="3"/>
    </row>
    <row r="845" spans="1:1" ht="21" customHeight="1" x14ac:dyDescent="0.35">
      <c r="A845" s="3"/>
    </row>
    <row r="846" spans="1:1" ht="21" customHeight="1" x14ac:dyDescent="0.35">
      <c r="A846" s="3"/>
    </row>
    <row r="847" spans="1:1" ht="21" customHeight="1" x14ac:dyDescent="0.35">
      <c r="A847" s="3"/>
    </row>
    <row r="848" spans="1:1" ht="21" customHeight="1" x14ac:dyDescent="0.35">
      <c r="A848" s="3"/>
    </row>
    <row r="849" spans="1:1" ht="21" customHeight="1" x14ac:dyDescent="0.35">
      <c r="A849" s="3"/>
    </row>
    <row r="850" spans="1:1" ht="21" customHeight="1" x14ac:dyDescent="0.35">
      <c r="A850" s="3"/>
    </row>
    <row r="851" spans="1:1" ht="21" customHeight="1" x14ac:dyDescent="0.35">
      <c r="A851" s="3"/>
    </row>
    <row r="852" spans="1:1" ht="21" customHeight="1" x14ac:dyDescent="0.35">
      <c r="A852" s="3"/>
    </row>
    <row r="853" spans="1:1" ht="21" customHeight="1" x14ac:dyDescent="0.35">
      <c r="A853" s="3"/>
    </row>
    <row r="854" spans="1:1" ht="21" customHeight="1" x14ac:dyDescent="0.35">
      <c r="A854" s="3"/>
    </row>
    <row r="855" spans="1:1" ht="21" customHeight="1" x14ac:dyDescent="0.35">
      <c r="A855" s="3"/>
    </row>
    <row r="856" spans="1:1" ht="21" customHeight="1" x14ac:dyDescent="0.35">
      <c r="A856" s="3"/>
    </row>
    <row r="857" spans="1:1" ht="21" customHeight="1" x14ac:dyDescent="0.35">
      <c r="A857" s="3"/>
    </row>
    <row r="858" spans="1:1" ht="21" customHeight="1" x14ac:dyDescent="0.35">
      <c r="A858" s="3"/>
    </row>
    <row r="859" spans="1:1" ht="21" customHeight="1" x14ac:dyDescent="0.35">
      <c r="A859" s="3"/>
    </row>
    <row r="860" spans="1:1" ht="21" customHeight="1" x14ac:dyDescent="0.35">
      <c r="A860" s="3"/>
    </row>
    <row r="861" spans="1:1" ht="21" customHeight="1" x14ac:dyDescent="0.35">
      <c r="A861" s="3"/>
    </row>
    <row r="862" spans="1:1" ht="21" customHeight="1" x14ac:dyDescent="0.35">
      <c r="A862" s="3"/>
    </row>
    <row r="863" spans="1:1" ht="21" customHeight="1" x14ac:dyDescent="0.35">
      <c r="A863" s="3"/>
    </row>
    <row r="864" spans="1:1" ht="21" customHeight="1" x14ac:dyDescent="0.35">
      <c r="A864" s="3"/>
    </row>
    <row r="865" spans="1:1" ht="21" customHeight="1" x14ac:dyDescent="0.35">
      <c r="A865" s="3"/>
    </row>
    <row r="866" spans="1:1" ht="21" customHeight="1" x14ac:dyDescent="0.35">
      <c r="A866" s="3"/>
    </row>
    <row r="867" spans="1:1" ht="21" customHeight="1" x14ac:dyDescent="0.35">
      <c r="A867" s="3"/>
    </row>
    <row r="868" spans="1:1" ht="21" customHeight="1" x14ac:dyDescent="0.35">
      <c r="A868" s="3"/>
    </row>
    <row r="869" spans="1:1" ht="21" customHeight="1" x14ac:dyDescent="0.35">
      <c r="A869" s="3"/>
    </row>
    <row r="870" spans="1:1" ht="21" customHeight="1" x14ac:dyDescent="0.35">
      <c r="A870" s="3"/>
    </row>
    <row r="871" spans="1:1" ht="21" customHeight="1" x14ac:dyDescent="0.35">
      <c r="A871" s="3"/>
    </row>
    <row r="872" spans="1:1" ht="21" customHeight="1" x14ac:dyDescent="0.35">
      <c r="A872" s="3"/>
    </row>
    <row r="873" spans="1:1" ht="21" customHeight="1" x14ac:dyDescent="0.35">
      <c r="A873" s="3"/>
    </row>
    <row r="874" spans="1:1" ht="21" customHeight="1" x14ac:dyDescent="0.35">
      <c r="A874" s="3"/>
    </row>
    <row r="875" spans="1:1" ht="21" customHeight="1" x14ac:dyDescent="0.35">
      <c r="A875" s="3"/>
    </row>
    <row r="876" spans="1:1" ht="21" customHeight="1" x14ac:dyDescent="0.35">
      <c r="A876" s="3"/>
    </row>
    <row r="877" spans="1:1" ht="21" customHeight="1" x14ac:dyDescent="0.35">
      <c r="A877" s="3"/>
    </row>
    <row r="878" spans="1:1" ht="21" customHeight="1" x14ac:dyDescent="0.35">
      <c r="A878" s="3"/>
    </row>
    <row r="879" spans="1:1" ht="21" customHeight="1" x14ac:dyDescent="0.35">
      <c r="A879" s="3"/>
    </row>
    <row r="880" spans="1:1" ht="21" customHeight="1" x14ac:dyDescent="0.35">
      <c r="A880" s="3"/>
    </row>
    <row r="881" spans="1:1" ht="21" customHeight="1" x14ac:dyDescent="0.35">
      <c r="A881" s="3"/>
    </row>
    <row r="882" spans="1:1" ht="21" customHeight="1" x14ac:dyDescent="0.35">
      <c r="A882" s="3"/>
    </row>
    <row r="883" spans="1:1" ht="21" customHeight="1" x14ac:dyDescent="0.35">
      <c r="A883" s="3"/>
    </row>
    <row r="884" spans="1:1" ht="21" customHeight="1" x14ac:dyDescent="0.35">
      <c r="A884" s="3"/>
    </row>
    <row r="885" spans="1:1" ht="21" customHeight="1" x14ac:dyDescent="0.35">
      <c r="A885" s="3"/>
    </row>
    <row r="886" spans="1:1" ht="21" customHeight="1" x14ac:dyDescent="0.35">
      <c r="A886" s="3"/>
    </row>
    <row r="887" spans="1:1" ht="21" customHeight="1" x14ac:dyDescent="0.35">
      <c r="A887" s="3"/>
    </row>
    <row r="888" spans="1:1" ht="21" customHeight="1" x14ac:dyDescent="0.35">
      <c r="A888" s="3"/>
    </row>
    <row r="889" spans="1:1" ht="21" customHeight="1" x14ac:dyDescent="0.35">
      <c r="A889" s="3"/>
    </row>
    <row r="890" spans="1:1" ht="21" customHeight="1" x14ac:dyDescent="0.35">
      <c r="A890" s="3"/>
    </row>
    <row r="891" spans="1:1" ht="21" customHeight="1" x14ac:dyDescent="0.35">
      <c r="A891" s="3"/>
    </row>
    <row r="892" spans="1:1" ht="21" customHeight="1" x14ac:dyDescent="0.35">
      <c r="A892" s="3"/>
    </row>
    <row r="893" spans="1:1" ht="21" customHeight="1" x14ac:dyDescent="0.35">
      <c r="A893" s="3"/>
    </row>
    <row r="894" spans="1:1" ht="21" customHeight="1" x14ac:dyDescent="0.35">
      <c r="A894" s="3"/>
    </row>
    <row r="895" spans="1:1" ht="21" customHeight="1" x14ac:dyDescent="0.35">
      <c r="A895" s="3"/>
    </row>
    <row r="896" spans="1:1" ht="21" customHeight="1" x14ac:dyDescent="0.35">
      <c r="A896" s="3"/>
    </row>
    <row r="897" spans="1:1" ht="21" customHeight="1" x14ac:dyDescent="0.35">
      <c r="A897" s="3"/>
    </row>
    <row r="898" spans="1:1" ht="21" customHeight="1" x14ac:dyDescent="0.35">
      <c r="A898" s="3"/>
    </row>
    <row r="899" spans="1:1" ht="21" customHeight="1" x14ac:dyDescent="0.35">
      <c r="A899" s="3"/>
    </row>
    <row r="900" spans="1:1" ht="21" customHeight="1" x14ac:dyDescent="0.35">
      <c r="A900" s="3"/>
    </row>
    <row r="901" spans="1:1" ht="21" customHeight="1" x14ac:dyDescent="0.35">
      <c r="A901" s="3"/>
    </row>
    <row r="902" spans="1:1" ht="21" customHeight="1" x14ac:dyDescent="0.35">
      <c r="A902" s="3"/>
    </row>
    <row r="903" spans="1:1" ht="21" customHeight="1" x14ac:dyDescent="0.35">
      <c r="A903" s="3"/>
    </row>
    <row r="904" spans="1:1" ht="21" customHeight="1" x14ac:dyDescent="0.35">
      <c r="A904" s="3"/>
    </row>
    <row r="905" spans="1:1" ht="21" customHeight="1" x14ac:dyDescent="0.35">
      <c r="A905" s="3"/>
    </row>
    <row r="906" spans="1:1" ht="21" customHeight="1" x14ac:dyDescent="0.35">
      <c r="A906" s="3"/>
    </row>
    <row r="907" spans="1:1" ht="21" customHeight="1" x14ac:dyDescent="0.35">
      <c r="A907" s="3"/>
    </row>
    <row r="908" spans="1:1" ht="21" customHeight="1" x14ac:dyDescent="0.35">
      <c r="A908" s="3"/>
    </row>
    <row r="909" spans="1:1" ht="21" customHeight="1" x14ac:dyDescent="0.35">
      <c r="A909" s="3"/>
    </row>
    <row r="910" spans="1:1" ht="21" customHeight="1" x14ac:dyDescent="0.35">
      <c r="A910" s="3"/>
    </row>
    <row r="911" spans="1:1" ht="21" customHeight="1" x14ac:dyDescent="0.35">
      <c r="A911" s="3"/>
    </row>
    <row r="912" spans="1:1" ht="21" customHeight="1" x14ac:dyDescent="0.35">
      <c r="A912" s="3"/>
    </row>
    <row r="913" spans="1:1" ht="21" customHeight="1" x14ac:dyDescent="0.35">
      <c r="A913" s="3"/>
    </row>
    <row r="914" spans="1:1" ht="21" customHeight="1" x14ac:dyDescent="0.35">
      <c r="A914" s="3"/>
    </row>
    <row r="915" spans="1:1" ht="21" customHeight="1" x14ac:dyDescent="0.35">
      <c r="A915" s="3"/>
    </row>
    <row r="916" spans="1:1" ht="21" customHeight="1" x14ac:dyDescent="0.35">
      <c r="A916" s="3"/>
    </row>
    <row r="917" spans="1:1" ht="21" customHeight="1" x14ac:dyDescent="0.35">
      <c r="A917" s="3"/>
    </row>
    <row r="918" spans="1:1" ht="21" customHeight="1" x14ac:dyDescent="0.35">
      <c r="A918" s="3"/>
    </row>
    <row r="919" spans="1:1" ht="21" customHeight="1" x14ac:dyDescent="0.35">
      <c r="A919" s="3"/>
    </row>
    <row r="920" spans="1:1" ht="21" customHeight="1" x14ac:dyDescent="0.35">
      <c r="A920" s="3"/>
    </row>
    <row r="921" spans="1:1" ht="21" customHeight="1" x14ac:dyDescent="0.35">
      <c r="A921" s="3"/>
    </row>
    <row r="922" spans="1:1" ht="21" customHeight="1" x14ac:dyDescent="0.35">
      <c r="A922" s="3"/>
    </row>
    <row r="923" spans="1:1" ht="21" customHeight="1" x14ac:dyDescent="0.35">
      <c r="A923" s="3"/>
    </row>
    <row r="924" spans="1:1" ht="21" customHeight="1" x14ac:dyDescent="0.35">
      <c r="A924" s="3"/>
    </row>
    <row r="925" spans="1:1" ht="21" customHeight="1" x14ac:dyDescent="0.35">
      <c r="A925" s="3"/>
    </row>
    <row r="926" spans="1:1" ht="21" customHeight="1" x14ac:dyDescent="0.35">
      <c r="A926" s="3"/>
    </row>
    <row r="927" spans="1:1" ht="21" customHeight="1" x14ac:dyDescent="0.35">
      <c r="A927" s="3"/>
    </row>
    <row r="928" spans="1:1" ht="21" customHeight="1" x14ac:dyDescent="0.35">
      <c r="A928" s="3"/>
    </row>
    <row r="929" spans="1:1" ht="21" customHeight="1" x14ac:dyDescent="0.35">
      <c r="A929" s="3"/>
    </row>
    <row r="930" spans="1:1" ht="21" customHeight="1" x14ac:dyDescent="0.35">
      <c r="A930" s="3"/>
    </row>
    <row r="931" spans="1:1" ht="21" customHeight="1" x14ac:dyDescent="0.35">
      <c r="A931" s="3"/>
    </row>
    <row r="932" spans="1:1" ht="21" customHeight="1" x14ac:dyDescent="0.35">
      <c r="A932" s="3"/>
    </row>
    <row r="933" spans="1:1" ht="21" customHeight="1" x14ac:dyDescent="0.35">
      <c r="A933" s="3"/>
    </row>
    <row r="934" spans="1:1" ht="21" customHeight="1" x14ac:dyDescent="0.35">
      <c r="A934" s="3"/>
    </row>
    <row r="935" spans="1:1" ht="21" customHeight="1" x14ac:dyDescent="0.35">
      <c r="A935" s="3"/>
    </row>
    <row r="936" spans="1:1" ht="21" customHeight="1" x14ac:dyDescent="0.35">
      <c r="A936" s="3"/>
    </row>
    <row r="937" spans="1:1" ht="21" customHeight="1" x14ac:dyDescent="0.35">
      <c r="A937" s="3"/>
    </row>
    <row r="938" spans="1:1" ht="21" customHeight="1" x14ac:dyDescent="0.35">
      <c r="A938" s="3"/>
    </row>
    <row r="939" spans="1:1" ht="21" customHeight="1" x14ac:dyDescent="0.35">
      <c r="A939" s="3"/>
    </row>
    <row r="940" spans="1:1" ht="21" customHeight="1" x14ac:dyDescent="0.35">
      <c r="A940" s="3"/>
    </row>
    <row r="941" spans="1:1" ht="21" customHeight="1" x14ac:dyDescent="0.35">
      <c r="A941" s="3"/>
    </row>
    <row r="942" spans="1:1" ht="21" customHeight="1" x14ac:dyDescent="0.35">
      <c r="A942" s="3"/>
    </row>
    <row r="943" spans="1:1" ht="21" customHeight="1" x14ac:dyDescent="0.35">
      <c r="A943" s="3"/>
    </row>
    <row r="944" spans="1:1" ht="21" customHeight="1" x14ac:dyDescent="0.35">
      <c r="A944" s="3"/>
    </row>
    <row r="945" spans="1:1" ht="21" customHeight="1" x14ac:dyDescent="0.35">
      <c r="A945" s="3"/>
    </row>
    <row r="946" spans="1:1" ht="21" customHeight="1" x14ac:dyDescent="0.35">
      <c r="A946" s="3"/>
    </row>
    <row r="947" spans="1:1" ht="21" customHeight="1" x14ac:dyDescent="0.35">
      <c r="A947" s="3"/>
    </row>
    <row r="948" spans="1:1" ht="21" customHeight="1" x14ac:dyDescent="0.35">
      <c r="A948" s="3"/>
    </row>
    <row r="949" spans="1:1" ht="21" customHeight="1" x14ac:dyDescent="0.35">
      <c r="A949" s="3"/>
    </row>
    <row r="950" spans="1:1" ht="21" customHeight="1" x14ac:dyDescent="0.35">
      <c r="A950" s="3"/>
    </row>
    <row r="951" spans="1:1" ht="21" customHeight="1" x14ac:dyDescent="0.35">
      <c r="A951" s="3"/>
    </row>
    <row r="952" spans="1:1" ht="21" customHeight="1" x14ac:dyDescent="0.35">
      <c r="A952" s="3"/>
    </row>
    <row r="953" spans="1:1" ht="21" customHeight="1" x14ac:dyDescent="0.35">
      <c r="A953" s="3"/>
    </row>
    <row r="954" spans="1:1" ht="21" customHeight="1" x14ac:dyDescent="0.35">
      <c r="A954" s="3"/>
    </row>
    <row r="955" spans="1:1" ht="21" customHeight="1" x14ac:dyDescent="0.35">
      <c r="A955" s="3"/>
    </row>
    <row r="956" spans="1:1" ht="21" customHeight="1" x14ac:dyDescent="0.35">
      <c r="A956" s="3"/>
    </row>
    <row r="957" spans="1:1" ht="21" customHeight="1" x14ac:dyDescent="0.35">
      <c r="A957" s="3"/>
    </row>
    <row r="958" spans="1:1" ht="21" customHeight="1" x14ac:dyDescent="0.35">
      <c r="A958" s="3"/>
    </row>
    <row r="959" spans="1:1" ht="21" customHeight="1" x14ac:dyDescent="0.35">
      <c r="A959" s="3"/>
    </row>
    <row r="960" spans="1:1" ht="21" customHeight="1" x14ac:dyDescent="0.35">
      <c r="A960" s="3"/>
    </row>
    <row r="961" spans="1:1" ht="21" customHeight="1" x14ac:dyDescent="0.35">
      <c r="A961" s="3"/>
    </row>
    <row r="962" spans="1:1" ht="21" customHeight="1" x14ac:dyDescent="0.35">
      <c r="A962" s="3"/>
    </row>
    <row r="963" spans="1:1" ht="21" customHeight="1" x14ac:dyDescent="0.35">
      <c r="A963" s="3"/>
    </row>
    <row r="964" spans="1:1" ht="21" customHeight="1" x14ac:dyDescent="0.35">
      <c r="A964" s="3"/>
    </row>
    <row r="965" spans="1:1" ht="21" customHeight="1" x14ac:dyDescent="0.35">
      <c r="A965" s="3"/>
    </row>
    <row r="966" spans="1:1" ht="21" customHeight="1" x14ac:dyDescent="0.35">
      <c r="A966" s="3"/>
    </row>
    <row r="967" spans="1:1" ht="21" customHeight="1" x14ac:dyDescent="0.35">
      <c r="A967" s="3"/>
    </row>
    <row r="968" spans="1:1" ht="21" customHeight="1" x14ac:dyDescent="0.35">
      <c r="A968" s="3"/>
    </row>
    <row r="969" spans="1:1" ht="21" customHeight="1" x14ac:dyDescent="0.35">
      <c r="A969" s="3"/>
    </row>
    <row r="970" spans="1:1" ht="21" customHeight="1" x14ac:dyDescent="0.35">
      <c r="A970" s="3"/>
    </row>
    <row r="971" spans="1:1" ht="21" customHeight="1" x14ac:dyDescent="0.35">
      <c r="A971" s="3"/>
    </row>
    <row r="972" spans="1:1" ht="21" customHeight="1" x14ac:dyDescent="0.35">
      <c r="A972" s="3"/>
    </row>
    <row r="973" spans="1:1" ht="21" customHeight="1" x14ac:dyDescent="0.35">
      <c r="A973" s="3"/>
    </row>
    <row r="974" spans="1:1" ht="21" customHeight="1" x14ac:dyDescent="0.35">
      <c r="A974" s="3"/>
    </row>
    <row r="975" spans="1:1" ht="21" customHeight="1" x14ac:dyDescent="0.35">
      <c r="A975" s="3"/>
    </row>
    <row r="976" spans="1:1" ht="21" customHeight="1" x14ac:dyDescent="0.35">
      <c r="A976" s="3"/>
    </row>
    <row r="977" spans="1:1" ht="21" customHeight="1" x14ac:dyDescent="0.35">
      <c r="A977" s="3"/>
    </row>
    <row r="978" spans="1:1" ht="21" customHeight="1" x14ac:dyDescent="0.35">
      <c r="A978" s="3"/>
    </row>
    <row r="979" spans="1:1" ht="21" customHeight="1" x14ac:dyDescent="0.35">
      <c r="A979" s="3"/>
    </row>
    <row r="980" spans="1:1" ht="21" customHeight="1" x14ac:dyDescent="0.35">
      <c r="A980" s="3"/>
    </row>
    <row r="981" spans="1:1" ht="21" customHeight="1" x14ac:dyDescent="0.35">
      <c r="A981" s="3"/>
    </row>
    <row r="982" spans="1:1" ht="21" customHeight="1" x14ac:dyDescent="0.35">
      <c r="A982" s="3"/>
    </row>
    <row r="983" spans="1:1" ht="21" customHeight="1" x14ac:dyDescent="0.35">
      <c r="A983" s="3"/>
    </row>
    <row r="984" spans="1:1" ht="21" customHeight="1" x14ac:dyDescent="0.35">
      <c r="A984" s="3"/>
    </row>
    <row r="985" spans="1:1" ht="21" customHeight="1" x14ac:dyDescent="0.35">
      <c r="A985" s="3"/>
    </row>
    <row r="986" spans="1:1" ht="21" customHeight="1" x14ac:dyDescent="0.35">
      <c r="A986" s="3"/>
    </row>
    <row r="987" spans="1:1" ht="21" customHeight="1" x14ac:dyDescent="0.35">
      <c r="A987" s="3"/>
    </row>
    <row r="988" spans="1:1" ht="21" customHeight="1" x14ac:dyDescent="0.35">
      <c r="A988" s="3"/>
    </row>
    <row r="989" spans="1:1" ht="21" customHeight="1" x14ac:dyDescent="0.35">
      <c r="A989" s="3"/>
    </row>
    <row r="990" spans="1:1" ht="21" customHeight="1" x14ac:dyDescent="0.35">
      <c r="A990" s="3"/>
    </row>
    <row r="991" spans="1:1" ht="21" customHeight="1" x14ac:dyDescent="0.35">
      <c r="A991" s="3"/>
    </row>
    <row r="992" spans="1:1" ht="21" customHeight="1" x14ac:dyDescent="0.35">
      <c r="A992" s="3"/>
    </row>
    <row r="993" spans="1:1" ht="21" customHeight="1" x14ac:dyDescent="0.35">
      <c r="A993" s="3"/>
    </row>
    <row r="994" spans="1:1" ht="21" customHeight="1" x14ac:dyDescent="0.35">
      <c r="A994" s="3"/>
    </row>
    <row r="995" spans="1:1" ht="21" customHeight="1" x14ac:dyDescent="0.35">
      <c r="A995" s="3"/>
    </row>
    <row r="996" spans="1:1" ht="21" customHeight="1" x14ac:dyDescent="0.35">
      <c r="A996" s="3"/>
    </row>
    <row r="997" spans="1:1" ht="21" customHeight="1" x14ac:dyDescent="0.35">
      <c r="A997" s="3"/>
    </row>
    <row r="998" spans="1:1" ht="21" customHeight="1" x14ac:dyDescent="0.35">
      <c r="A998" s="3"/>
    </row>
  </sheetData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53125" defaultRowHeight="15" customHeight="1" x14ac:dyDescent="0.35"/>
  <cols>
    <col min="1" max="3" width="14.36328125" customWidth="1"/>
    <col min="4" max="4" width="10.6328125" customWidth="1"/>
    <col min="5" max="5" width="12.453125" customWidth="1"/>
    <col min="6" max="19" width="14.36328125" customWidth="1"/>
    <col min="20" max="20" width="40.81640625" customWidth="1"/>
    <col min="21" max="26" width="14.36328125" customWidth="1"/>
  </cols>
  <sheetData>
    <row r="1" spans="1:26" ht="41.25" customHeight="1" x14ac:dyDescent="0.35">
      <c r="A1" s="266" t="s">
        <v>17</v>
      </c>
      <c r="B1" s="267"/>
      <c r="C1" s="267"/>
      <c r="D1" s="267"/>
      <c r="E1" s="268"/>
      <c r="F1" s="269" t="s">
        <v>18</v>
      </c>
      <c r="G1" s="270"/>
      <c r="H1" s="271"/>
      <c r="I1" s="269" t="s">
        <v>19</v>
      </c>
      <c r="J1" s="271"/>
      <c r="K1" s="269" t="s">
        <v>20</v>
      </c>
      <c r="L1" s="271"/>
      <c r="M1" s="269" t="s">
        <v>21</v>
      </c>
      <c r="N1" s="271"/>
      <c r="O1" s="269" t="s">
        <v>22</v>
      </c>
      <c r="P1" s="271"/>
      <c r="Q1" s="269" t="s">
        <v>23</v>
      </c>
      <c r="R1" s="270"/>
      <c r="S1" s="271"/>
      <c r="T1" s="264" t="s">
        <v>24</v>
      </c>
      <c r="U1" s="264" t="s">
        <v>25</v>
      </c>
      <c r="V1" s="4"/>
      <c r="W1" s="4"/>
      <c r="X1" s="4"/>
      <c r="Y1" s="4"/>
      <c r="Z1" s="4"/>
    </row>
    <row r="2" spans="1:26" ht="29.25" customHeight="1" x14ac:dyDescent="0.35">
      <c r="A2" s="5"/>
      <c r="B2" s="5"/>
      <c r="C2" s="5"/>
      <c r="D2" s="6" t="s">
        <v>26</v>
      </c>
      <c r="E2" s="6" t="s">
        <v>27</v>
      </c>
      <c r="F2" s="7" t="s">
        <v>28</v>
      </c>
      <c r="G2" s="7" t="s">
        <v>29</v>
      </c>
      <c r="H2" s="8" t="s">
        <v>30</v>
      </c>
      <c r="I2" s="7" t="s">
        <v>28</v>
      </c>
      <c r="J2" s="7" t="s">
        <v>29</v>
      </c>
      <c r="K2" s="7" t="s">
        <v>31</v>
      </c>
      <c r="L2" s="7" t="s">
        <v>32</v>
      </c>
      <c r="M2" s="7" t="s">
        <v>31</v>
      </c>
      <c r="N2" s="7" t="s">
        <v>32</v>
      </c>
      <c r="O2" s="7" t="s">
        <v>31</v>
      </c>
      <c r="P2" s="7" t="s">
        <v>32</v>
      </c>
      <c r="Q2" s="7" t="s">
        <v>31</v>
      </c>
      <c r="R2" s="7" t="s">
        <v>32</v>
      </c>
      <c r="S2" s="7" t="s">
        <v>30</v>
      </c>
      <c r="T2" s="265"/>
      <c r="U2" s="265"/>
      <c r="V2" s="9"/>
      <c r="W2" s="9"/>
      <c r="X2" s="9"/>
      <c r="Y2" s="9"/>
      <c r="Z2" s="9"/>
    </row>
    <row r="3" spans="1:26" ht="15" customHeight="1" x14ac:dyDescent="0.35">
      <c r="A3" s="10"/>
      <c r="B3" s="262" t="s">
        <v>33</v>
      </c>
      <c r="C3" s="263"/>
      <c r="D3" s="11">
        <f t="shared" ref="D3:J3" si="0">SUM(D4,D8,D12,D16,D20,D24,D28)</f>
        <v>55</v>
      </c>
      <c r="E3" s="11">
        <f t="shared" si="0"/>
        <v>38</v>
      </c>
      <c r="F3" s="12">
        <f t="shared" si="0"/>
        <v>2445</v>
      </c>
      <c r="G3" s="13">
        <f t="shared" si="0"/>
        <v>1570</v>
      </c>
      <c r="H3" s="14">
        <f t="shared" si="0"/>
        <v>4015</v>
      </c>
      <c r="I3" s="12">
        <f t="shared" si="0"/>
        <v>366.75</v>
      </c>
      <c r="J3" s="12">
        <f t="shared" si="0"/>
        <v>235.5</v>
      </c>
      <c r="K3" s="15"/>
      <c r="L3" s="16"/>
      <c r="M3" s="15"/>
      <c r="N3" s="16"/>
      <c r="O3" s="15"/>
      <c r="P3" s="16"/>
      <c r="Q3" s="17">
        <f t="shared" ref="Q3:R3" si="1">F3+I3+K3+M3+O3</f>
        <v>2811.75</v>
      </c>
      <c r="R3" s="18">
        <f t="shared" si="1"/>
        <v>1805.5</v>
      </c>
      <c r="S3" s="18">
        <f>SUM(H3:P3)</f>
        <v>4617.25</v>
      </c>
      <c r="T3" s="19" t="str">
        <f>IF(R3&gt;=20%*S3,"OK","VINCOLO NON SODDISFATTO")</f>
        <v>OK</v>
      </c>
      <c r="U3" s="20">
        <f>65%*(F3+I3+K3+M3+O3)+40%*(G3+J3+L3+N3+P3)</f>
        <v>2549.8375000000001</v>
      </c>
      <c r="V3" s="21"/>
      <c r="W3" s="21"/>
      <c r="X3" s="21"/>
      <c r="Y3" s="21"/>
      <c r="Z3" s="21"/>
    </row>
    <row r="4" spans="1:26" ht="15" customHeight="1" x14ac:dyDescent="0.35">
      <c r="A4" s="22"/>
      <c r="B4" s="23"/>
      <c r="C4" s="23" t="s">
        <v>34</v>
      </c>
      <c r="D4" s="24">
        <f t="shared" ref="D4:J4" si="2">SUM(D5:D7)</f>
        <v>15</v>
      </c>
      <c r="E4" s="24">
        <f t="shared" si="2"/>
        <v>0</v>
      </c>
      <c r="F4" s="25">
        <f t="shared" si="2"/>
        <v>485</v>
      </c>
      <c r="G4" s="25">
        <f t="shared" si="2"/>
        <v>0</v>
      </c>
      <c r="H4" s="25">
        <f t="shared" si="2"/>
        <v>485</v>
      </c>
      <c r="I4" s="25">
        <f t="shared" si="2"/>
        <v>72.75</v>
      </c>
      <c r="J4" s="25">
        <f t="shared" si="2"/>
        <v>0</v>
      </c>
      <c r="K4" s="26"/>
      <c r="L4" s="26"/>
      <c r="M4" s="26"/>
      <c r="N4" s="26"/>
      <c r="O4" s="26"/>
      <c r="P4" s="26"/>
      <c r="Q4" s="27"/>
      <c r="R4" s="27"/>
      <c r="S4" s="27"/>
      <c r="T4" s="28"/>
      <c r="U4" s="29"/>
      <c r="V4" s="30"/>
      <c r="W4" s="30"/>
      <c r="X4" s="30"/>
      <c r="Y4" s="30"/>
      <c r="Z4" s="30"/>
    </row>
    <row r="5" spans="1:26" ht="14.25" customHeight="1" x14ac:dyDescent="0.35">
      <c r="A5" s="258" t="s">
        <v>35</v>
      </c>
      <c r="B5" s="31" t="s">
        <v>36</v>
      </c>
      <c r="C5" s="32">
        <v>27</v>
      </c>
      <c r="D5" s="33">
        <v>10</v>
      </c>
      <c r="E5" s="33"/>
      <c r="F5" s="32">
        <f t="shared" ref="F5:F7" si="3">D5*C5</f>
        <v>270</v>
      </c>
      <c r="G5" s="32">
        <f t="shared" ref="G5:G7" si="4">E5*C5</f>
        <v>0</v>
      </c>
      <c r="H5" s="32">
        <f t="shared" ref="H5:H7" si="5">(F5+G5)</f>
        <v>270</v>
      </c>
      <c r="I5" s="32">
        <f t="shared" ref="I5:J5" si="6">15%*F5</f>
        <v>40.5</v>
      </c>
      <c r="J5" s="32">
        <f t="shared" si="6"/>
        <v>0</v>
      </c>
      <c r="K5" s="34"/>
      <c r="L5" s="30"/>
      <c r="M5" s="35"/>
      <c r="N5" s="35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4.25" customHeight="1" x14ac:dyDescent="0.35">
      <c r="A6" s="259"/>
      <c r="B6" s="36" t="s">
        <v>37</v>
      </c>
      <c r="C6" s="37">
        <v>43</v>
      </c>
      <c r="D6" s="38">
        <v>5</v>
      </c>
      <c r="E6" s="38"/>
      <c r="F6" s="37">
        <f t="shared" si="3"/>
        <v>215</v>
      </c>
      <c r="G6" s="37">
        <f t="shared" si="4"/>
        <v>0</v>
      </c>
      <c r="H6" s="37">
        <f t="shared" si="5"/>
        <v>215</v>
      </c>
      <c r="I6" s="37">
        <f t="shared" ref="I6:J6" si="7">15%*F6</f>
        <v>32.25</v>
      </c>
      <c r="J6" s="37">
        <f t="shared" si="7"/>
        <v>0</v>
      </c>
      <c r="K6" s="34"/>
      <c r="L6" s="30"/>
      <c r="M6" s="35"/>
      <c r="N6" s="35"/>
      <c r="O6" s="30"/>
      <c r="P6" s="30"/>
      <c r="Q6" s="35"/>
      <c r="R6" s="30"/>
      <c r="S6" s="30"/>
      <c r="T6" s="30"/>
      <c r="U6" s="30"/>
      <c r="V6" s="30"/>
      <c r="W6" s="30"/>
      <c r="X6" s="30"/>
      <c r="Y6" s="30"/>
      <c r="Z6" s="30"/>
    </row>
    <row r="7" spans="1:26" ht="14.25" customHeight="1" x14ac:dyDescent="0.35">
      <c r="A7" s="260"/>
      <c r="B7" s="39" t="s">
        <v>38</v>
      </c>
      <c r="C7" s="40">
        <v>75</v>
      </c>
      <c r="D7" s="41"/>
      <c r="E7" s="41"/>
      <c r="F7" s="40">
        <f t="shared" si="3"/>
        <v>0</v>
      </c>
      <c r="G7" s="40">
        <f t="shared" si="4"/>
        <v>0</v>
      </c>
      <c r="H7" s="40">
        <f t="shared" si="5"/>
        <v>0</v>
      </c>
      <c r="I7" s="40">
        <f t="shared" ref="I7:J7" si="8">15%*F7</f>
        <v>0</v>
      </c>
      <c r="J7" s="40">
        <f t="shared" si="8"/>
        <v>0</v>
      </c>
      <c r="K7" s="34"/>
      <c r="L7" s="35"/>
      <c r="M7" s="35"/>
      <c r="N7" s="35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4.25" customHeight="1" x14ac:dyDescent="0.35">
      <c r="A8" s="42"/>
      <c r="B8" s="43"/>
      <c r="C8" s="44" t="s">
        <v>39</v>
      </c>
      <c r="D8" s="45">
        <f t="shared" ref="D8:J8" si="9">SUM(D9:D11)</f>
        <v>5</v>
      </c>
      <c r="E8" s="45">
        <f t="shared" si="9"/>
        <v>0</v>
      </c>
      <c r="F8" s="46">
        <f t="shared" si="9"/>
        <v>215</v>
      </c>
      <c r="G8" s="47">
        <f t="shared" si="9"/>
        <v>0</v>
      </c>
      <c r="H8" s="48">
        <f t="shared" si="9"/>
        <v>215</v>
      </c>
      <c r="I8" s="46">
        <f t="shared" si="9"/>
        <v>32.25</v>
      </c>
      <c r="J8" s="46">
        <f t="shared" si="9"/>
        <v>0</v>
      </c>
      <c r="K8" s="49"/>
      <c r="L8" s="50"/>
      <c r="M8" s="50"/>
      <c r="N8" s="50"/>
      <c r="O8" s="51"/>
      <c r="P8" s="51"/>
      <c r="Q8" s="51"/>
      <c r="R8" s="51"/>
      <c r="S8" s="51"/>
      <c r="T8" s="51"/>
      <c r="U8" s="52"/>
      <c r="V8" s="30"/>
      <c r="W8" s="30"/>
      <c r="X8" s="30"/>
      <c r="Y8" s="30"/>
      <c r="Z8" s="30"/>
    </row>
    <row r="9" spans="1:26" ht="14.25" customHeight="1" x14ac:dyDescent="0.35">
      <c r="A9" s="258" t="s">
        <v>40</v>
      </c>
      <c r="B9" s="31" t="s">
        <v>36</v>
      </c>
      <c r="C9" s="32">
        <v>27</v>
      </c>
      <c r="D9" s="33"/>
      <c r="E9" s="33"/>
      <c r="F9" s="32">
        <f t="shared" ref="F9:F11" si="10">D9*C9</f>
        <v>0</v>
      </c>
      <c r="G9" s="32">
        <f t="shared" ref="G9:G11" si="11">E9*C9</f>
        <v>0</v>
      </c>
      <c r="H9" s="32">
        <f t="shared" ref="H9:H11" si="12">(F9+G9)</f>
        <v>0</v>
      </c>
      <c r="I9" s="32">
        <f t="shared" ref="I9:J9" si="13">15%*F9</f>
        <v>0</v>
      </c>
      <c r="J9" s="32">
        <f t="shared" si="13"/>
        <v>0</v>
      </c>
      <c r="K9" s="53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25" customHeight="1" x14ac:dyDescent="0.35">
      <c r="A10" s="259"/>
      <c r="B10" s="36" t="s">
        <v>37</v>
      </c>
      <c r="C10" s="37">
        <v>43</v>
      </c>
      <c r="D10" s="38">
        <v>5</v>
      </c>
      <c r="E10" s="38"/>
      <c r="F10" s="37">
        <f t="shared" si="10"/>
        <v>215</v>
      </c>
      <c r="G10" s="37">
        <f t="shared" si="11"/>
        <v>0</v>
      </c>
      <c r="H10" s="37">
        <f t="shared" si="12"/>
        <v>215</v>
      </c>
      <c r="I10" s="37">
        <f t="shared" ref="I10:J10" si="14">15%*F10</f>
        <v>32.25</v>
      </c>
      <c r="J10" s="37">
        <f t="shared" si="14"/>
        <v>0</v>
      </c>
      <c r="K10" s="53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4.25" customHeight="1" x14ac:dyDescent="0.35">
      <c r="A11" s="260"/>
      <c r="B11" s="39" t="s">
        <v>38</v>
      </c>
      <c r="C11" s="40">
        <v>75</v>
      </c>
      <c r="D11" s="41"/>
      <c r="E11" s="41"/>
      <c r="F11" s="40">
        <f t="shared" si="10"/>
        <v>0</v>
      </c>
      <c r="G11" s="40">
        <f t="shared" si="11"/>
        <v>0</v>
      </c>
      <c r="H11" s="40">
        <f t="shared" si="12"/>
        <v>0</v>
      </c>
      <c r="I11" s="40">
        <f t="shared" ref="I11:J11" si="15">15%*F11</f>
        <v>0</v>
      </c>
      <c r="J11" s="40">
        <f t="shared" si="15"/>
        <v>0</v>
      </c>
      <c r="K11" s="53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4.25" customHeight="1" x14ac:dyDescent="0.35">
      <c r="A12" s="42"/>
      <c r="B12" s="43"/>
      <c r="C12" s="44" t="s">
        <v>41</v>
      </c>
      <c r="D12" s="45">
        <f t="shared" ref="D12:J12" si="16">SUM(D13:D15)</f>
        <v>17</v>
      </c>
      <c r="E12" s="45">
        <f t="shared" si="16"/>
        <v>0</v>
      </c>
      <c r="F12" s="46">
        <f t="shared" si="16"/>
        <v>875</v>
      </c>
      <c r="G12" s="47">
        <f t="shared" si="16"/>
        <v>0</v>
      </c>
      <c r="H12" s="48">
        <f t="shared" si="16"/>
        <v>875</v>
      </c>
      <c r="I12" s="46">
        <f t="shared" si="16"/>
        <v>131.25</v>
      </c>
      <c r="J12" s="46">
        <f t="shared" si="16"/>
        <v>0</v>
      </c>
      <c r="K12" s="54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57"/>
      <c r="W12" s="57"/>
      <c r="X12" s="57"/>
      <c r="Y12" s="57"/>
      <c r="Z12" s="57"/>
    </row>
    <row r="13" spans="1:26" ht="14.25" customHeight="1" x14ac:dyDescent="0.35">
      <c r="A13" s="258" t="s">
        <v>42</v>
      </c>
      <c r="B13" s="31" t="s">
        <v>36</v>
      </c>
      <c r="C13" s="32">
        <v>27</v>
      </c>
      <c r="D13" s="33">
        <v>5</v>
      </c>
      <c r="E13" s="33"/>
      <c r="F13" s="32">
        <f t="shared" ref="F13:F15" si="17">D13*C13</f>
        <v>135</v>
      </c>
      <c r="G13" s="32">
        <f t="shared" ref="G13:G15" si="18">E13*C13</f>
        <v>0</v>
      </c>
      <c r="H13" s="32">
        <f t="shared" ref="H13:H15" si="19">(F13+G13)</f>
        <v>135</v>
      </c>
      <c r="I13" s="32">
        <f t="shared" ref="I13:J13" si="20">15%*F13</f>
        <v>20.25</v>
      </c>
      <c r="J13" s="32">
        <f t="shared" si="20"/>
        <v>0</v>
      </c>
      <c r="K13" s="53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25" customHeight="1" x14ac:dyDescent="0.35">
      <c r="A14" s="259"/>
      <c r="B14" s="36" t="s">
        <v>37</v>
      </c>
      <c r="C14" s="37">
        <v>43</v>
      </c>
      <c r="D14" s="38">
        <v>5</v>
      </c>
      <c r="E14" s="38"/>
      <c r="F14" s="37">
        <f t="shared" si="17"/>
        <v>215</v>
      </c>
      <c r="G14" s="37">
        <f t="shared" si="18"/>
        <v>0</v>
      </c>
      <c r="H14" s="37">
        <f t="shared" si="19"/>
        <v>215</v>
      </c>
      <c r="I14" s="37">
        <f t="shared" ref="I14:J14" si="21">15%*F14</f>
        <v>32.25</v>
      </c>
      <c r="J14" s="37">
        <f t="shared" si="21"/>
        <v>0</v>
      </c>
      <c r="K14" s="53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4.25" customHeight="1" x14ac:dyDescent="0.35">
      <c r="A15" s="260"/>
      <c r="B15" s="39" t="s">
        <v>38</v>
      </c>
      <c r="C15" s="40">
        <v>75</v>
      </c>
      <c r="D15" s="41">
        <v>7</v>
      </c>
      <c r="E15" s="41"/>
      <c r="F15" s="40">
        <f t="shared" si="17"/>
        <v>525</v>
      </c>
      <c r="G15" s="40">
        <f t="shared" si="18"/>
        <v>0</v>
      </c>
      <c r="H15" s="40">
        <f t="shared" si="19"/>
        <v>525</v>
      </c>
      <c r="I15" s="40">
        <f t="shared" ref="I15:J15" si="22">15%*F15</f>
        <v>78.75</v>
      </c>
      <c r="J15" s="40">
        <f t="shared" si="22"/>
        <v>0</v>
      </c>
      <c r="K15" s="53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4.25" customHeight="1" x14ac:dyDescent="0.35">
      <c r="A16" s="42"/>
      <c r="B16" s="58"/>
      <c r="C16" s="46" t="s">
        <v>43</v>
      </c>
      <c r="D16" s="45">
        <f t="shared" ref="D16:J16" si="23">SUM(D17:D19)</f>
        <v>18</v>
      </c>
      <c r="E16" s="45">
        <f t="shared" si="23"/>
        <v>0</v>
      </c>
      <c r="F16" s="46">
        <f t="shared" si="23"/>
        <v>870</v>
      </c>
      <c r="G16" s="46">
        <f t="shared" si="23"/>
        <v>0</v>
      </c>
      <c r="H16" s="46">
        <f t="shared" si="23"/>
        <v>870</v>
      </c>
      <c r="I16" s="46">
        <f t="shared" si="23"/>
        <v>130.5</v>
      </c>
      <c r="J16" s="46">
        <f t="shared" si="23"/>
        <v>0</v>
      </c>
      <c r="K16" s="54"/>
      <c r="L16" s="55"/>
      <c r="M16" s="55"/>
      <c r="N16" s="55"/>
      <c r="O16" s="55"/>
      <c r="P16" s="55"/>
      <c r="Q16" s="55"/>
      <c r="R16" s="55"/>
      <c r="S16" s="55"/>
      <c r="T16" s="55"/>
      <c r="U16" s="56"/>
      <c r="V16" s="57"/>
      <c r="W16" s="57"/>
      <c r="X16" s="57"/>
      <c r="Y16" s="57"/>
      <c r="Z16" s="57"/>
    </row>
    <row r="17" spans="1:26" ht="14.25" customHeight="1" x14ac:dyDescent="0.35">
      <c r="A17" s="258" t="s">
        <v>44</v>
      </c>
      <c r="B17" s="31" t="s">
        <v>36</v>
      </c>
      <c r="C17" s="32">
        <v>27</v>
      </c>
      <c r="D17" s="33">
        <v>6</v>
      </c>
      <c r="E17" s="33"/>
      <c r="F17" s="32">
        <f t="shared" ref="F17:F19" si="24">D17*C17</f>
        <v>162</v>
      </c>
      <c r="G17" s="32">
        <f t="shared" ref="G17:G19" si="25">E17*C17</f>
        <v>0</v>
      </c>
      <c r="H17" s="32">
        <f t="shared" ref="H17:H19" si="26">(F17+G17)</f>
        <v>162</v>
      </c>
      <c r="I17" s="32">
        <f t="shared" ref="I17:J17" si="27">15%*F17</f>
        <v>24.3</v>
      </c>
      <c r="J17" s="32">
        <f t="shared" si="27"/>
        <v>0</v>
      </c>
      <c r="K17" s="53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 x14ac:dyDescent="0.35">
      <c r="A18" s="259"/>
      <c r="B18" s="36" t="s">
        <v>37</v>
      </c>
      <c r="C18" s="37">
        <v>43</v>
      </c>
      <c r="D18" s="38">
        <v>6</v>
      </c>
      <c r="E18" s="38"/>
      <c r="F18" s="37">
        <f t="shared" si="24"/>
        <v>258</v>
      </c>
      <c r="G18" s="37">
        <f t="shared" si="25"/>
        <v>0</v>
      </c>
      <c r="H18" s="37">
        <f t="shared" si="26"/>
        <v>258</v>
      </c>
      <c r="I18" s="37">
        <f t="shared" ref="I18:J18" si="28">15%*F18</f>
        <v>38.699999999999996</v>
      </c>
      <c r="J18" s="37">
        <f t="shared" si="28"/>
        <v>0</v>
      </c>
      <c r="K18" s="53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customHeight="1" x14ac:dyDescent="0.35">
      <c r="A19" s="260"/>
      <c r="B19" s="39" t="s">
        <v>38</v>
      </c>
      <c r="C19" s="40">
        <v>75</v>
      </c>
      <c r="D19" s="41">
        <v>6</v>
      </c>
      <c r="E19" s="41"/>
      <c r="F19" s="40">
        <f t="shared" si="24"/>
        <v>450</v>
      </c>
      <c r="G19" s="40">
        <f t="shared" si="25"/>
        <v>0</v>
      </c>
      <c r="H19" s="40">
        <f t="shared" si="26"/>
        <v>450</v>
      </c>
      <c r="I19" s="40">
        <f t="shared" ref="I19:J19" si="29">15%*F19</f>
        <v>67.5</v>
      </c>
      <c r="J19" s="40">
        <f t="shared" si="29"/>
        <v>0</v>
      </c>
      <c r="K19" s="53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 x14ac:dyDescent="0.35">
      <c r="A20" s="42"/>
      <c r="B20" s="58"/>
      <c r="C20" s="46" t="s">
        <v>45</v>
      </c>
      <c r="D20" s="45">
        <f t="shared" ref="D20:J20" si="30">SUM(D21:D23)</f>
        <v>0</v>
      </c>
      <c r="E20" s="45">
        <f t="shared" si="30"/>
        <v>35</v>
      </c>
      <c r="F20" s="46">
        <f t="shared" si="30"/>
        <v>0</v>
      </c>
      <c r="G20" s="46">
        <f t="shared" si="30"/>
        <v>1489</v>
      </c>
      <c r="H20" s="46">
        <f t="shared" si="30"/>
        <v>1489</v>
      </c>
      <c r="I20" s="46">
        <f t="shared" si="30"/>
        <v>0</v>
      </c>
      <c r="J20" s="46">
        <f t="shared" si="30"/>
        <v>223.35</v>
      </c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7"/>
      <c r="W20" s="57"/>
      <c r="X20" s="57"/>
      <c r="Y20" s="57"/>
      <c r="Z20" s="57"/>
    </row>
    <row r="21" spans="1:26" ht="14.25" customHeight="1" x14ac:dyDescent="0.35">
      <c r="A21" s="258" t="s">
        <v>46</v>
      </c>
      <c r="B21" s="31" t="s">
        <v>36</v>
      </c>
      <c r="C21" s="32">
        <v>27</v>
      </c>
      <c r="D21" s="33"/>
      <c r="E21" s="33">
        <v>15</v>
      </c>
      <c r="F21" s="32">
        <f t="shared" ref="F21:F23" si="31">D21*C21</f>
        <v>0</v>
      </c>
      <c r="G21" s="32">
        <f t="shared" ref="G21:G23" si="32">E21*C21</f>
        <v>405</v>
      </c>
      <c r="H21" s="32">
        <f t="shared" ref="H21:H23" si="33">(F21+G21)</f>
        <v>405</v>
      </c>
      <c r="I21" s="32">
        <f t="shared" ref="I21:J21" si="34">15%*F21</f>
        <v>0</v>
      </c>
      <c r="J21" s="32">
        <f t="shared" si="34"/>
        <v>60.75</v>
      </c>
      <c r="K21" s="53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customHeight="1" x14ac:dyDescent="0.35">
      <c r="A22" s="259"/>
      <c r="B22" s="36" t="s">
        <v>37</v>
      </c>
      <c r="C22" s="37">
        <v>43</v>
      </c>
      <c r="D22" s="38"/>
      <c r="E22" s="38">
        <v>13</v>
      </c>
      <c r="F22" s="37">
        <f t="shared" si="31"/>
        <v>0</v>
      </c>
      <c r="G22" s="37">
        <f t="shared" si="32"/>
        <v>559</v>
      </c>
      <c r="H22" s="37">
        <f t="shared" si="33"/>
        <v>559</v>
      </c>
      <c r="I22" s="37">
        <f t="shared" ref="I22:J22" si="35">15%*F22</f>
        <v>0</v>
      </c>
      <c r="J22" s="37">
        <f t="shared" si="35"/>
        <v>83.85</v>
      </c>
      <c r="K22" s="53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 x14ac:dyDescent="0.35">
      <c r="A23" s="260"/>
      <c r="B23" s="39" t="s">
        <v>38</v>
      </c>
      <c r="C23" s="40">
        <v>75</v>
      </c>
      <c r="D23" s="41"/>
      <c r="E23" s="41">
        <v>7</v>
      </c>
      <c r="F23" s="40">
        <f t="shared" si="31"/>
        <v>0</v>
      </c>
      <c r="G23" s="40">
        <f t="shared" si="32"/>
        <v>525</v>
      </c>
      <c r="H23" s="40">
        <f t="shared" si="33"/>
        <v>525</v>
      </c>
      <c r="I23" s="40">
        <f t="shared" ref="I23:J23" si="36">15%*F23</f>
        <v>0</v>
      </c>
      <c r="J23" s="40">
        <f t="shared" si="36"/>
        <v>78.75</v>
      </c>
      <c r="K23" s="53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 x14ac:dyDescent="0.35">
      <c r="A24" s="42"/>
      <c r="B24" s="58"/>
      <c r="C24" s="46" t="s">
        <v>47</v>
      </c>
      <c r="D24" s="45">
        <f t="shared" ref="D24:J24" si="37">SUM(D25:D27)</f>
        <v>0</v>
      </c>
      <c r="E24" s="45">
        <f t="shared" si="37"/>
        <v>3</v>
      </c>
      <c r="F24" s="46">
        <f t="shared" si="37"/>
        <v>0</v>
      </c>
      <c r="G24" s="46">
        <f t="shared" si="37"/>
        <v>81</v>
      </c>
      <c r="H24" s="46">
        <f t="shared" si="37"/>
        <v>81</v>
      </c>
      <c r="I24" s="46">
        <f t="shared" si="37"/>
        <v>0</v>
      </c>
      <c r="J24" s="46">
        <f t="shared" si="37"/>
        <v>12.15</v>
      </c>
      <c r="K24" s="54"/>
      <c r="L24" s="55"/>
      <c r="M24" s="55"/>
      <c r="N24" s="55"/>
      <c r="O24" s="55"/>
      <c r="P24" s="55"/>
      <c r="Q24" s="55"/>
      <c r="R24" s="55"/>
      <c r="S24" s="55"/>
      <c r="T24" s="55"/>
      <c r="U24" s="56"/>
      <c r="V24" s="57"/>
      <c r="W24" s="57"/>
      <c r="X24" s="57"/>
      <c r="Y24" s="57"/>
      <c r="Z24" s="57"/>
    </row>
    <row r="25" spans="1:26" ht="14.25" customHeight="1" x14ac:dyDescent="0.35">
      <c r="A25" s="258" t="s">
        <v>48</v>
      </c>
      <c r="B25" s="31" t="s">
        <v>36</v>
      </c>
      <c r="C25" s="32">
        <v>27</v>
      </c>
      <c r="D25" s="33"/>
      <c r="E25" s="33">
        <v>3</v>
      </c>
      <c r="F25" s="32">
        <f t="shared" ref="F25:F27" si="38">D25*C25</f>
        <v>0</v>
      </c>
      <c r="G25" s="32">
        <f t="shared" ref="G25:G27" si="39">E25*C25</f>
        <v>81</v>
      </c>
      <c r="H25" s="32">
        <f t="shared" ref="H25:H27" si="40">(F25+G25)</f>
        <v>81</v>
      </c>
      <c r="I25" s="32">
        <f t="shared" ref="I25:J25" si="41">15%*F25</f>
        <v>0</v>
      </c>
      <c r="J25" s="32">
        <f t="shared" si="41"/>
        <v>12.15</v>
      </c>
      <c r="K25" s="53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customHeight="1" x14ac:dyDescent="0.35">
      <c r="A26" s="259"/>
      <c r="B26" s="36" t="s">
        <v>37</v>
      </c>
      <c r="C26" s="37">
        <v>43</v>
      </c>
      <c r="D26" s="38"/>
      <c r="E26" s="38"/>
      <c r="F26" s="37">
        <f t="shared" si="38"/>
        <v>0</v>
      </c>
      <c r="G26" s="37">
        <f t="shared" si="39"/>
        <v>0</v>
      </c>
      <c r="H26" s="37">
        <f t="shared" si="40"/>
        <v>0</v>
      </c>
      <c r="I26" s="37">
        <f t="shared" ref="I26:J26" si="42">15%*F26</f>
        <v>0</v>
      </c>
      <c r="J26" s="37">
        <f t="shared" si="42"/>
        <v>0</v>
      </c>
      <c r="K26" s="53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customHeight="1" x14ac:dyDescent="0.35">
      <c r="A27" s="260"/>
      <c r="B27" s="39" t="s">
        <v>38</v>
      </c>
      <c r="C27" s="40">
        <v>75</v>
      </c>
      <c r="D27" s="41"/>
      <c r="E27" s="41"/>
      <c r="F27" s="40">
        <f t="shared" si="38"/>
        <v>0</v>
      </c>
      <c r="G27" s="40">
        <f t="shared" si="39"/>
        <v>0</v>
      </c>
      <c r="H27" s="40">
        <f t="shared" si="40"/>
        <v>0</v>
      </c>
      <c r="I27" s="40">
        <f t="shared" ref="I27:J27" si="43">15%*F27</f>
        <v>0</v>
      </c>
      <c r="J27" s="40">
        <f t="shared" si="43"/>
        <v>0</v>
      </c>
      <c r="K27" s="53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 x14ac:dyDescent="0.35">
      <c r="A28" s="42"/>
      <c r="B28" s="58"/>
      <c r="C28" s="46" t="s">
        <v>49</v>
      </c>
      <c r="D28" s="45">
        <f t="shared" ref="D28:J28" si="44">SUM(D29:D31)</f>
        <v>0</v>
      </c>
      <c r="E28" s="45">
        <f t="shared" si="44"/>
        <v>0</v>
      </c>
      <c r="F28" s="46">
        <f t="shared" si="44"/>
        <v>0</v>
      </c>
      <c r="G28" s="46">
        <f t="shared" si="44"/>
        <v>0</v>
      </c>
      <c r="H28" s="46">
        <f t="shared" si="44"/>
        <v>0</v>
      </c>
      <c r="I28" s="46">
        <f t="shared" si="44"/>
        <v>0</v>
      </c>
      <c r="J28" s="46">
        <f t="shared" si="44"/>
        <v>0</v>
      </c>
      <c r="K28" s="54"/>
      <c r="L28" s="55"/>
      <c r="M28" s="55"/>
      <c r="N28" s="55"/>
      <c r="O28" s="55"/>
      <c r="P28" s="55"/>
      <c r="Q28" s="55"/>
      <c r="R28" s="55"/>
      <c r="S28" s="55"/>
      <c r="T28" s="55"/>
      <c r="U28" s="56"/>
      <c r="V28" s="57"/>
      <c r="W28" s="57"/>
      <c r="X28" s="57"/>
      <c r="Y28" s="57"/>
      <c r="Z28" s="57"/>
    </row>
    <row r="29" spans="1:26" ht="14.25" customHeight="1" x14ac:dyDescent="0.35">
      <c r="A29" s="258" t="s">
        <v>50</v>
      </c>
      <c r="B29" s="31" t="s">
        <v>36</v>
      </c>
      <c r="C29" s="32">
        <v>27</v>
      </c>
      <c r="D29" s="33"/>
      <c r="E29" s="33"/>
      <c r="F29" s="32">
        <f t="shared" ref="F29:F31" si="45">D29*C29</f>
        <v>0</v>
      </c>
      <c r="G29" s="32">
        <f t="shared" ref="G29:G31" si="46">E29*C29</f>
        <v>0</v>
      </c>
      <c r="H29" s="32">
        <f t="shared" ref="H29:H31" si="47">(F29+G29)</f>
        <v>0</v>
      </c>
      <c r="I29" s="32">
        <f t="shared" ref="I29:J29" si="48">15%*F29</f>
        <v>0</v>
      </c>
      <c r="J29" s="32">
        <f t="shared" si="48"/>
        <v>0</v>
      </c>
      <c r="K29" s="53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 x14ac:dyDescent="0.35">
      <c r="A30" s="259"/>
      <c r="B30" s="36" t="s">
        <v>37</v>
      </c>
      <c r="C30" s="37">
        <v>43</v>
      </c>
      <c r="D30" s="38"/>
      <c r="E30" s="38"/>
      <c r="F30" s="37">
        <f t="shared" si="45"/>
        <v>0</v>
      </c>
      <c r="G30" s="37">
        <f t="shared" si="46"/>
        <v>0</v>
      </c>
      <c r="H30" s="37">
        <f t="shared" si="47"/>
        <v>0</v>
      </c>
      <c r="I30" s="37">
        <f t="shared" ref="I30:J30" si="49">15%*F30</f>
        <v>0</v>
      </c>
      <c r="J30" s="37">
        <f t="shared" si="49"/>
        <v>0</v>
      </c>
      <c r="K30" s="53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 x14ac:dyDescent="0.35">
      <c r="A31" s="260"/>
      <c r="B31" s="36" t="s">
        <v>38</v>
      </c>
      <c r="C31" s="37">
        <v>75</v>
      </c>
      <c r="D31" s="38"/>
      <c r="E31" s="38"/>
      <c r="F31" s="37">
        <f t="shared" si="45"/>
        <v>0</v>
      </c>
      <c r="G31" s="37">
        <f t="shared" si="46"/>
        <v>0</v>
      </c>
      <c r="H31" s="37">
        <f t="shared" si="47"/>
        <v>0</v>
      </c>
      <c r="I31" s="37">
        <f t="shared" ref="I31:J31" si="50">15%*F31</f>
        <v>0</v>
      </c>
      <c r="J31" s="37">
        <f t="shared" si="50"/>
        <v>0</v>
      </c>
      <c r="K31" s="53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 x14ac:dyDescent="0.35">
      <c r="A32" s="30"/>
      <c r="B32" s="30"/>
      <c r="C32" s="53"/>
      <c r="D32" s="30"/>
      <c r="E32" s="30"/>
      <c r="F32" s="30"/>
      <c r="G32" s="30"/>
      <c r="H32" s="53"/>
      <c r="I32" s="30"/>
      <c r="J32" s="30"/>
      <c r="K32" s="59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 x14ac:dyDescent="0.35">
      <c r="A33" s="30"/>
      <c r="B33" s="261" t="s">
        <v>51</v>
      </c>
      <c r="C33" s="60" t="s">
        <v>36</v>
      </c>
      <c r="D33" s="61">
        <f t="shared" ref="D33:E33" si="51">D29+D25+D21+D17+D13+D9+D5</f>
        <v>21</v>
      </c>
      <c r="E33" s="62">
        <f t="shared" si="51"/>
        <v>18</v>
      </c>
      <c r="F33" s="63">
        <f t="shared" ref="F33:F35" si="52">SUM(D33:E33)</f>
        <v>39</v>
      </c>
      <c r="G33" s="30"/>
      <c r="H33" s="53"/>
      <c r="I33" s="30"/>
      <c r="J33" s="30"/>
      <c r="K33" s="5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x14ac:dyDescent="0.35">
      <c r="A34" s="30"/>
      <c r="B34" s="259"/>
      <c r="C34" s="64" t="s">
        <v>37</v>
      </c>
      <c r="D34" s="65">
        <f t="shared" ref="D34:E34" si="53">D30+D26+D22+D18+D14+D10+D6</f>
        <v>21</v>
      </c>
      <c r="E34" s="66">
        <f t="shared" si="53"/>
        <v>13</v>
      </c>
      <c r="F34" s="67">
        <f t="shared" si="52"/>
        <v>34</v>
      </c>
      <c r="G34" s="30"/>
      <c r="H34" s="53"/>
      <c r="I34" s="30"/>
      <c r="J34" s="30"/>
      <c r="K34" s="59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4.25" customHeight="1" x14ac:dyDescent="0.35">
      <c r="A35" s="30"/>
      <c r="B35" s="260"/>
      <c r="C35" s="68" t="s">
        <v>38</v>
      </c>
      <c r="D35" s="69">
        <f t="shared" ref="D35:E35" si="54">D31+D27+D23+D19+D15+D11+D7</f>
        <v>13</v>
      </c>
      <c r="E35" s="70">
        <f t="shared" si="54"/>
        <v>7</v>
      </c>
      <c r="F35" s="67">
        <f t="shared" si="52"/>
        <v>20</v>
      </c>
      <c r="G35" s="30"/>
      <c r="H35" s="53"/>
      <c r="I35" s="30"/>
      <c r="J35" s="30"/>
      <c r="K35" s="5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x14ac:dyDescent="0.35">
      <c r="A36" s="30"/>
      <c r="B36" s="71"/>
      <c r="C36" s="72" t="s">
        <v>52</v>
      </c>
      <c r="D36" s="73">
        <f t="shared" ref="D36:F36" si="55">SUM(D33:D35)</f>
        <v>55</v>
      </c>
      <c r="E36" s="74">
        <f t="shared" si="55"/>
        <v>38</v>
      </c>
      <c r="F36" s="75">
        <f t="shared" si="55"/>
        <v>93</v>
      </c>
      <c r="G36" s="30"/>
      <c r="H36" s="53"/>
      <c r="I36" s="30"/>
      <c r="J36" s="30"/>
      <c r="K36" s="5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x14ac:dyDescent="0.35">
      <c r="A37" s="30"/>
      <c r="B37" s="30"/>
      <c r="C37" s="53"/>
      <c r="D37" s="30"/>
      <c r="E37" s="30"/>
      <c r="F37" s="30"/>
      <c r="G37" s="30"/>
      <c r="H37" s="53"/>
      <c r="I37" s="30"/>
      <c r="J37" s="30"/>
      <c r="K37" s="5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x14ac:dyDescent="0.35">
      <c r="A38" s="30"/>
      <c r="B38" s="30"/>
      <c r="C38" s="53"/>
      <c r="D38" s="30"/>
      <c r="E38" s="30"/>
      <c r="F38" s="30"/>
      <c r="G38" s="30"/>
      <c r="H38" s="53"/>
      <c r="I38" s="30"/>
      <c r="J38" s="30"/>
      <c r="K38" s="5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35">
      <c r="A39" s="30"/>
      <c r="B39" s="30"/>
      <c r="C39" s="53"/>
      <c r="D39" s="30"/>
      <c r="E39" s="30"/>
      <c r="F39" s="30"/>
      <c r="G39" s="30"/>
      <c r="H39" s="53"/>
      <c r="I39" s="30"/>
      <c r="J39" s="30"/>
      <c r="K39" s="5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35">
      <c r="A40" s="30"/>
      <c r="B40" s="30"/>
      <c r="C40" s="53"/>
      <c r="D40" s="30"/>
      <c r="E40" s="30"/>
      <c r="F40" s="30"/>
      <c r="G40" s="30"/>
      <c r="H40" s="53"/>
      <c r="I40" s="30"/>
      <c r="J40" s="30"/>
      <c r="K40" s="5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35">
      <c r="A41" s="30"/>
      <c r="B41" s="30"/>
      <c r="C41" s="53"/>
      <c r="D41" s="30"/>
      <c r="E41" s="30"/>
      <c r="F41" s="30"/>
      <c r="G41" s="30"/>
      <c r="H41" s="53"/>
      <c r="I41" s="30"/>
      <c r="J41" s="30"/>
      <c r="K41" s="5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35">
      <c r="A42" s="30"/>
      <c r="B42" s="30"/>
      <c r="C42" s="53"/>
      <c r="D42" s="30"/>
      <c r="E42" s="30"/>
      <c r="F42" s="30"/>
      <c r="G42" s="30"/>
      <c r="H42" s="53"/>
      <c r="I42" s="30"/>
      <c r="J42" s="30"/>
      <c r="K42" s="5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35">
      <c r="A43" s="30"/>
      <c r="B43" s="30"/>
      <c r="C43" s="53"/>
      <c r="D43" s="30"/>
      <c r="E43" s="30"/>
      <c r="F43" s="30"/>
      <c r="G43" s="30"/>
      <c r="H43" s="53"/>
      <c r="I43" s="30"/>
      <c r="J43" s="30"/>
      <c r="K43" s="5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35">
      <c r="A44" s="30"/>
      <c r="B44" s="30"/>
      <c r="C44" s="53"/>
      <c r="D44" s="30"/>
      <c r="E44" s="30"/>
      <c r="F44" s="30"/>
      <c r="G44" s="30"/>
      <c r="H44" s="53"/>
      <c r="I44" s="30"/>
      <c r="J44" s="30"/>
      <c r="K44" s="5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35">
      <c r="A45" s="30"/>
      <c r="B45" s="30"/>
      <c r="C45" s="53"/>
      <c r="D45" s="30"/>
      <c r="E45" s="30"/>
      <c r="F45" s="30"/>
      <c r="G45" s="30"/>
      <c r="H45" s="53"/>
      <c r="I45" s="30"/>
      <c r="J45" s="30"/>
      <c r="K45" s="5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35">
      <c r="A46" s="30"/>
      <c r="B46" s="30"/>
      <c r="C46" s="53"/>
      <c r="D46" s="30"/>
      <c r="E46" s="30"/>
      <c r="F46" s="30"/>
      <c r="G46" s="30"/>
      <c r="H46" s="53"/>
      <c r="I46" s="30"/>
      <c r="J46" s="30"/>
      <c r="K46" s="59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35">
      <c r="A47" s="30"/>
      <c r="B47" s="30"/>
      <c r="C47" s="53"/>
      <c r="D47" s="30"/>
      <c r="E47" s="30"/>
      <c r="F47" s="30"/>
      <c r="G47" s="30"/>
      <c r="H47" s="53"/>
      <c r="I47" s="30"/>
      <c r="J47" s="30"/>
      <c r="K47" s="59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35">
      <c r="A48" s="30"/>
      <c r="B48" s="30"/>
      <c r="C48" s="53"/>
      <c r="D48" s="30"/>
      <c r="E48" s="30"/>
      <c r="F48" s="30"/>
      <c r="G48" s="30"/>
      <c r="H48" s="53"/>
      <c r="I48" s="30"/>
      <c r="J48" s="30"/>
      <c r="K48" s="5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35">
      <c r="A49" s="30"/>
      <c r="B49" s="30"/>
      <c r="C49" s="53"/>
      <c r="D49" s="30"/>
      <c r="E49" s="30"/>
      <c r="F49" s="30"/>
      <c r="G49" s="30"/>
      <c r="H49" s="53"/>
      <c r="I49" s="30"/>
      <c r="J49" s="30"/>
      <c r="K49" s="59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35">
      <c r="A50" s="30"/>
      <c r="B50" s="30"/>
      <c r="C50" s="53"/>
      <c r="D50" s="30"/>
      <c r="E50" s="30"/>
      <c r="F50" s="30"/>
      <c r="G50" s="30"/>
      <c r="H50" s="53"/>
      <c r="I50" s="30"/>
      <c r="J50" s="30"/>
      <c r="K50" s="5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35">
      <c r="A51" s="30"/>
      <c r="B51" s="30"/>
      <c r="C51" s="53"/>
      <c r="D51" s="30"/>
      <c r="E51" s="30"/>
      <c r="F51" s="30"/>
      <c r="G51" s="30"/>
      <c r="H51" s="53"/>
      <c r="I51" s="30"/>
      <c r="J51" s="30"/>
      <c r="K51" s="59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35">
      <c r="A52" s="30"/>
      <c r="B52" s="30"/>
      <c r="C52" s="53"/>
      <c r="D52" s="30"/>
      <c r="E52" s="30"/>
      <c r="F52" s="30"/>
      <c r="G52" s="30"/>
      <c r="H52" s="53"/>
      <c r="I52" s="30"/>
      <c r="J52" s="30"/>
      <c r="K52" s="5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35">
      <c r="A53" s="30"/>
      <c r="B53" s="30"/>
      <c r="C53" s="53"/>
      <c r="D53" s="30"/>
      <c r="E53" s="30"/>
      <c r="F53" s="30"/>
      <c r="G53" s="30"/>
      <c r="H53" s="53"/>
      <c r="I53" s="30"/>
      <c r="J53" s="30"/>
      <c r="K53" s="59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35">
      <c r="A54" s="30"/>
      <c r="B54" s="30"/>
      <c r="C54" s="53"/>
      <c r="D54" s="30"/>
      <c r="E54" s="30"/>
      <c r="F54" s="30"/>
      <c r="G54" s="30"/>
      <c r="H54" s="53"/>
      <c r="I54" s="30"/>
      <c r="J54" s="30"/>
      <c r="K54" s="76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35">
      <c r="A55" s="30"/>
      <c r="B55" s="30"/>
      <c r="C55" s="53"/>
      <c r="D55" s="30"/>
      <c r="E55" s="30"/>
      <c r="F55" s="30"/>
      <c r="G55" s="30"/>
      <c r="H55" s="53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35">
      <c r="A56" s="30"/>
      <c r="B56" s="30"/>
      <c r="C56" s="53"/>
      <c r="D56" s="30"/>
      <c r="E56" s="30"/>
      <c r="F56" s="30"/>
      <c r="G56" s="30"/>
      <c r="H56" s="53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35">
      <c r="A57" s="30"/>
      <c r="B57" s="30"/>
      <c r="C57" s="53"/>
      <c r="D57" s="30"/>
      <c r="E57" s="30"/>
      <c r="F57" s="30"/>
      <c r="G57" s="30"/>
      <c r="H57" s="53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35">
      <c r="A58" s="30"/>
      <c r="B58" s="30"/>
      <c r="C58" s="30"/>
      <c r="D58" s="30"/>
      <c r="E58" s="30"/>
      <c r="F58" s="30"/>
      <c r="G58" s="30"/>
      <c r="H58" s="53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35">
      <c r="A59" s="30"/>
      <c r="B59" s="30"/>
      <c r="C59" s="30"/>
      <c r="D59" s="30"/>
      <c r="E59" s="30"/>
      <c r="F59" s="30"/>
      <c r="G59" s="30"/>
      <c r="H59" s="53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35">
      <c r="A60" s="30"/>
      <c r="B60" s="30"/>
      <c r="C60" s="30"/>
      <c r="D60" s="30"/>
      <c r="E60" s="30"/>
      <c r="F60" s="30"/>
      <c r="G60" s="30"/>
      <c r="H60" s="53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35">
      <c r="A61" s="30"/>
      <c r="B61" s="30"/>
      <c r="C61" s="30"/>
      <c r="D61" s="30"/>
      <c r="E61" s="30"/>
      <c r="F61" s="30"/>
      <c r="G61" s="30"/>
      <c r="H61" s="53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3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3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3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3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3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3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3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3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3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 x14ac:dyDescent="0.3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8">
    <mergeCell ref="T1:T2"/>
    <mergeCell ref="U1:U2"/>
    <mergeCell ref="A1:E1"/>
    <mergeCell ref="F1:H1"/>
    <mergeCell ref="I1:J1"/>
    <mergeCell ref="K1:L1"/>
    <mergeCell ref="M1:N1"/>
    <mergeCell ref="O1:P1"/>
    <mergeCell ref="Q1:S1"/>
    <mergeCell ref="A29:A31"/>
    <mergeCell ref="B33:B35"/>
    <mergeCell ref="B3:C3"/>
    <mergeCell ref="A5:A7"/>
    <mergeCell ref="A9:A11"/>
    <mergeCell ref="A13:A15"/>
    <mergeCell ref="A17:A19"/>
    <mergeCell ref="A21:A23"/>
    <mergeCell ref="A25:A2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F43" sqref="F43"/>
    </sheetView>
  </sheetViews>
  <sheetFormatPr defaultColWidth="14.453125" defaultRowHeight="15" customHeight="1" x14ac:dyDescent="0.35"/>
  <cols>
    <col min="1" max="1" width="17" customWidth="1"/>
    <col min="2" max="3" width="14.36328125" customWidth="1"/>
    <col min="4" max="4" width="10.6328125" customWidth="1"/>
    <col min="5" max="5" width="12.453125" customWidth="1"/>
    <col min="6" max="10" width="14.36328125" customWidth="1"/>
    <col min="11" max="12" width="20.453125" customWidth="1"/>
    <col min="13" max="26" width="14.36328125" customWidth="1"/>
  </cols>
  <sheetData>
    <row r="1" spans="1:26" ht="14.2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2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thickBo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41.25" customHeight="1" thickBot="1" x14ac:dyDescent="0.4">
      <c r="A5" s="291" t="s">
        <v>53</v>
      </c>
      <c r="B5" s="291"/>
      <c r="C5" s="291"/>
      <c r="D5" s="291"/>
      <c r="E5" s="291"/>
      <c r="F5" s="292" t="s">
        <v>54</v>
      </c>
      <c r="G5" s="289"/>
      <c r="H5" s="293"/>
      <c r="I5" s="292" t="s">
        <v>55</v>
      </c>
      <c r="J5" s="290"/>
      <c r="K5" s="286" t="s">
        <v>20</v>
      </c>
      <c r="L5" s="294"/>
      <c r="M5" s="286" t="s">
        <v>21</v>
      </c>
      <c r="N5" s="294"/>
      <c r="O5" s="286" t="s">
        <v>22</v>
      </c>
      <c r="P5" s="287"/>
      <c r="Q5" s="288" t="s">
        <v>56</v>
      </c>
      <c r="R5" s="289"/>
      <c r="S5" s="290"/>
      <c r="T5" s="4"/>
      <c r="U5" s="4"/>
      <c r="V5" s="4"/>
      <c r="W5" s="4"/>
      <c r="X5" s="4"/>
      <c r="Y5" s="4"/>
      <c r="Z5" s="4"/>
    </row>
    <row r="6" spans="1:26" ht="29.5" thickBot="1" x14ac:dyDescent="0.4">
      <c r="A6" s="151"/>
      <c r="B6" s="278" t="s">
        <v>57</v>
      </c>
      <c r="C6" s="279"/>
      <c r="D6" s="152" t="s">
        <v>26</v>
      </c>
      <c r="E6" s="153" t="s">
        <v>27</v>
      </c>
      <c r="F6" s="152" t="s">
        <v>28</v>
      </c>
      <c r="G6" s="154" t="s">
        <v>29</v>
      </c>
      <c r="H6" s="155" t="s">
        <v>30</v>
      </c>
      <c r="I6" s="152" t="s">
        <v>31</v>
      </c>
      <c r="J6" s="156" t="s">
        <v>29</v>
      </c>
      <c r="K6" s="157" t="s">
        <v>31</v>
      </c>
      <c r="L6" s="158" t="s">
        <v>32</v>
      </c>
      <c r="M6" s="159" t="s">
        <v>31</v>
      </c>
      <c r="N6" s="160" t="s">
        <v>32</v>
      </c>
      <c r="O6" s="159" t="s">
        <v>31</v>
      </c>
      <c r="P6" s="161" t="s">
        <v>32</v>
      </c>
      <c r="Q6" s="162" t="s">
        <v>31</v>
      </c>
      <c r="R6" s="154" t="s">
        <v>32</v>
      </c>
      <c r="S6" s="163" t="s">
        <v>30</v>
      </c>
      <c r="T6" s="9"/>
      <c r="U6" s="9"/>
      <c r="V6" s="9"/>
      <c r="W6" s="9"/>
      <c r="X6" s="9"/>
      <c r="Y6" s="9"/>
      <c r="Z6" s="9"/>
    </row>
    <row r="7" spans="1:26" ht="14.25" customHeight="1" x14ac:dyDescent="0.35">
      <c r="A7" s="280" t="s">
        <v>35</v>
      </c>
      <c r="B7" s="164" t="s">
        <v>36</v>
      </c>
      <c r="C7" s="165">
        <v>27</v>
      </c>
      <c r="D7" s="166">
        <v>10</v>
      </c>
      <c r="E7" s="167"/>
      <c r="F7" s="197">
        <f t="shared" ref="F7:F9" si="0">D7*C7*1720/12</f>
        <v>38700</v>
      </c>
      <c r="G7" s="198">
        <f t="shared" ref="G7:G9" si="1">E7*C7*1720/12</f>
        <v>0</v>
      </c>
      <c r="H7" s="199">
        <f t="shared" ref="H7:H9" si="2">F7+G7</f>
        <v>38700</v>
      </c>
      <c r="I7" s="197">
        <f t="shared" ref="I7:J7" si="3">15%*F7</f>
        <v>5805</v>
      </c>
      <c r="J7" s="199">
        <f t="shared" si="3"/>
        <v>0</v>
      </c>
      <c r="K7" s="213"/>
      <c r="L7" s="214"/>
      <c r="M7" s="213"/>
      <c r="N7" s="214"/>
      <c r="O7" s="188"/>
      <c r="P7" s="188"/>
      <c r="Q7" s="215"/>
      <c r="R7" s="216"/>
      <c r="S7" s="217"/>
      <c r="T7" s="30"/>
      <c r="U7" s="30"/>
      <c r="V7" s="30"/>
      <c r="W7" s="30"/>
      <c r="X7" s="30"/>
      <c r="Y7" s="30"/>
      <c r="Z7" s="30"/>
    </row>
    <row r="8" spans="1:26" ht="14.25" customHeight="1" x14ac:dyDescent="0.35">
      <c r="A8" s="281"/>
      <c r="B8" s="169" t="s">
        <v>37</v>
      </c>
      <c r="C8" s="170">
        <v>43</v>
      </c>
      <c r="D8" s="171">
        <v>5</v>
      </c>
      <c r="E8" s="172"/>
      <c r="F8" s="200">
        <f t="shared" si="0"/>
        <v>30816.666666666668</v>
      </c>
      <c r="G8" s="201">
        <f t="shared" si="1"/>
        <v>0</v>
      </c>
      <c r="H8" s="202">
        <f t="shared" si="2"/>
        <v>30816.666666666668</v>
      </c>
      <c r="I8" s="200">
        <f t="shared" ref="I8:J8" si="4">15%*F8</f>
        <v>4622.5</v>
      </c>
      <c r="J8" s="202">
        <f t="shared" si="4"/>
        <v>0</v>
      </c>
      <c r="K8" s="218"/>
      <c r="L8" s="219"/>
      <c r="M8" s="218"/>
      <c r="N8" s="219"/>
      <c r="O8" s="188"/>
      <c r="P8" s="188"/>
      <c r="Q8" s="173"/>
      <c r="R8" s="188"/>
      <c r="S8" s="220"/>
      <c r="T8" s="30"/>
      <c r="U8" s="30"/>
      <c r="V8" s="30"/>
      <c r="W8" s="30"/>
      <c r="X8" s="30"/>
      <c r="Y8" s="30"/>
      <c r="Z8" s="30"/>
    </row>
    <row r="9" spans="1:26" ht="14.25" customHeight="1" thickBot="1" x14ac:dyDescent="0.4">
      <c r="A9" s="282"/>
      <c r="B9" s="174" t="s">
        <v>38</v>
      </c>
      <c r="C9" s="175">
        <v>75</v>
      </c>
      <c r="D9" s="176"/>
      <c r="E9" s="177"/>
      <c r="F9" s="203">
        <f t="shared" si="0"/>
        <v>0</v>
      </c>
      <c r="G9" s="204">
        <f t="shared" si="1"/>
        <v>0</v>
      </c>
      <c r="H9" s="205">
        <f t="shared" si="2"/>
        <v>0</v>
      </c>
      <c r="I9" s="206">
        <f t="shared" ref="I9:J9" si="5">15%*F9</f>
        <v>0</v>
      </c>
      <c r="J9" s="207">
        <f t="shared" si="5"/>
        <v>0</v>
      </c>
      <c r="K9" s="218"/>
      <c r="L9" s="219"/>
      <c r="M9" s="221"/>
      <c r="N9" s="222"/>
      <c r="O9" s="188"/>
      <c r="P9" s="188"/>
      <c r="Q9" s="223"/>
      <c r="R9" s="224"/>
      <c r="S9" s="225"/>
      <c r="T9" s="30"/>
      <c r="U9" s="30"/>
      <c r="V9" s="30"/>
      <c r="W9" s="30"/>
      <c r="X9" s="30"/>
      <c r="Y9" s="30"/>
      <c r="Z9" s="30"/>
    </row>
    <row r="10" spans="1:26" ht="14.25" customHeight="1" thickBot="1" x14ac:dyDescent="0.4">
      <c r="A10" s="178"/>
      <c r="B10" s="179"/>
      <c r="C10" s="180" t="s">
        <v>34</v>
      </c>
      <c r="D10" s="181">
        <f t="shared" ref="D10:J10" si="6">SUM(D7:D9)</f>
        <v>15</v>
      </c>
      <c r="E10" s="182">
        <f t="shared" si="6"/>
        <v>0</v>
      </c>
      <c r="F10" s="208">
        <f t="shared" si="6"/>
        <v>69516.666666666672</v>
      </c>
      <c r="G10" s="210">
        <f t="shared" si="6"/>
        <v>0</v>
      </c>
      <c r="H10" s="209">
        <f t="shared" si="6"/>
        <v>69516.666666666672</v>
      </c>
      <c r="I10" s="208">
        <f t="shared" si="6"/>
        <v>10427.5</v>
      </c>
      <c r="J10" s="209">
        <f t="shared" si="6"/>
        <v>0</v>
      </c>
      <c r="K10" s="218"/>
      <c r="L10" s="219"/>
      <c r="M10" s="226"/>
      <c r="N10" s="227"/>
      <c r="O10" s="226"/>
      <c r="P10" s="227"/>
      <c r="Q10" s="208">
        <f t="shared" ref="Q10:R10" si="7">F10+I10+M10+O10</f>
        <v>79944.166666666672</v>
      </c>
      <c r="R10" s="210">
        <f t="shared" si="7"/>
        <v>0</v>
      </c>
      <c r="S10" s="209">
        <f>SUM(Q10:R10)</f>
        <v>79944.166666666672</v>
      </c>
      <c r="T10" s="30"/>
      <c r="U10" s="30"/>
      <c r="V10" s="30"/>
      <c r="W10" s="30"/>
      <c r="X10" s="30"/>
      <c r="Y10" s="30"/>
      <c r="Z10" s="30"/>
    </row>
    <row r="11" spans="1:26" ht="14.25" customHeight="1" x14ac:dyDescent="0.35">
      <c r="A11" s="280" t="s">
        <v>40</v>
      </c>
      <c r="B11" s="164" t="s">
        <v>36</v>
      </c>
      <c r="C11" s="165">
        <v>27</v>
      </c>
      <c r="D11" s="166"/>
      <c r="E11" s="167"/>
      <c r="F11" s="197">
        <f t="shared" ref="F11:F13" si="8">D11*C11*1720/12</f>
        <v>0</v>
      </c>
      <c r="G11" s="198">
        <f t="shared" ref="G11:G13" si="9">E11*C11*1720/12</f>
        <v>0</v>
      </c>
      <c r="H11" s="199">
        <f t="shared" ref="H11:H13" si="10">F11+G11</f>
        <v>0</v>
      </c>
      <c r="I11" s="197">
        <f t="shared" ref="I11:J11" si="11">15%*F11</f>
        <v>0</v>
      </c>
      <c r="J11" s="199">
        <f t="shared" si="11"/>
        <v>0</v>
      </c>
      <c r="K11" s="173"/>
      <c r="L11" s="220"/>
      <c r="M11" s="215"/>
      <c r="N11" s="217"/>
      <c r="O11" s="188"/>
      <c r="P11" s="188"/>
      <c r="Q11" s="228"/>
      <c r="R11" s="229"/>
      <c r="S11" s="230"/>
      <c r="T11" s="30"/>
      <c r="U11" s="30"/>
      <c r="V11" s="30"/>
      <c r="W11" s="30"/>
      <c r="X11" s="30"/>
      <c r="Y11" s="30"/>
      <c r="Z11" s="30"/>
    </row>
    <row r="12" spans="1:26" ht="14.25" customHeight="1" x14ac:dyDescent="0.35">
      <c r="A12" s="281"/>
      <c r="B12" s="169" t="s">
        <v>37</v>
      </c>
      <c r="C12" s="170">
        <v>43</v>
      </c>
      <c r="D12" s="171">
        <v>5</v>
      </c>
      <c r="E12" s="172"/>
      <c r="F12" s="200">
        <f t="shared" si="8"/>
        <v>30816.666666666668</v>
      </c>
      <c r="G12" s="201">
        <f t="shared" si="9"/>
        <v>0</v>
      </c>
      <c r="H12" s="202">
        <f t="shared" si="10"/>
        <v>30816.666666666668</v>
      </c>
      <c r="I12" s="200">
        <f t="shared" ref="I12:J12" si="12">15%*F12</f>
        <v>4622.5</v>
      </c>
      <c r="J12" s="202">
        <f t="shared" si="12"/>
        <v>0</v>
      </c>
      <c r="K12" s="173"/>
      <c r="L12" s="220"/>
      <c r="M12" s="173"/>
      <c r="N12" s="220"/>
      <c r="O12" s="188"/>
      <c r="P12" s="188"/>
      <c r="Q12" s="231"/>
      <c r="R12" s="232"/>
      <c r="S12" s="233"/>
      <c r="T12" s="30"/>
      <c r="U12" s="30"/>
      <c r="V12" s="30"/>
      <c r="W12" s="30"/>
      <c r="X12" s="30"/>
      <c r="Y12" s="30"/>
      <c r="Z12" s="30"/>
    </row>
    <row r="13" spans="1:26" ht="14.25" customHeight="1" thickBot="1" x14ac:dyDescent="0.4">
      <c r="A13" s="282"/>
      <c r="B13" s="174" t="s">
        <v>38</v>
      </c>
      <c r="C13" s="183">
        <v>75</v>
      </c>
      <c r="D13" s="176"/>
      <c r="E13" s="177"/>
      <c r="F13" s="203">
        <f t="shared" si="8"/>
        <v>0</v>
      </c>
      <c r="G13" s="204">
        <f t="shared" si="9"/>
        <v>0</v>
      </c>
      <c r="H13" s="205">
        <f t="shared" si="10"/>
        <v>0</v>
      </c>
      <c r="I13" s="206">
        <f t="shared" ref="I13:J13" si="13">15%*F13</f>
        <v>0</v>
      </c>
      <c r="J13" s="207">
        <f t="shared" si="13"/>
        <v>0</v>
      </c>
      <c r="K13" s="173"/>
      <c r="L13" s="220"/>
      <c r="M13" s="223"/>
      <c r="N13" s="225"/>
      <c r="O13" s="188"/>
      <c r="P13" s="188"/>
      <c r="Q13" s="234"/>
      <c r="R13" s="235"/>
      <c r="S13" s="236"/>
      <c r="T13" s="30"/>
      <c r="U13" s="30"/>
      <c r="V13" s="30"/>
      <c r="W13" s="30"/>
      <c r="X13" s="30"/>
      <c r="Y13" s="30"/>
      <c r="Z13" s="30"/>
    </row>
    <row r="14" spans="1:26" ht="14.25" customHeight="1" thickBot="1" x14ac:dyDescent="0.4">
      <c r="A14" s="178"/>
      <c r="B14" s="184"/>
      <c r="C14" s="180" t="s">
        <v>39</v>
      </c>
      <c r="D14" s="181">
        <f t="shared" ref="D14:J14" si="14">SUM(D11:D13)</f>
        <v>5</v>
      </c>
      <c r="E14" s="182">
        <f t="shared" si="14"/>
        <v>0</v>
      </c>
      <c r="F14" s="208">
        <f t="shared" si="14"/>
        <v>30816.666666666668</v>
      </c>
      <c r="G14" s="210">
        <f t="shared" si="14"/>
        <v>0</v>
      </c>
      <c r="H14" s="209">
        <f t="shared" si="14"/>
        <v>30816.666666666668</v>
      </c>
      <c r="I14" s="208">
        <f t="shared" si="14"/>
        <v>4622.5</v>
      </c>
      <c r="J14" s="209">
        <f t="shared" si="14"/>
        <v>0</v>
      </c>
      <c r="K14" s="231"/>
      <c r="L14" s="233"/>
      <c r="M14" s="237"/>
      <c r="N14" s="238"/>
      <c r="O14" s="226"/>
      <c r="P14" s="227"/>
      <c r="Q14" s="208">
        <f t="shared" ref="Q14:R14" si="15">F14+I14+M14+O14</f>
        <v>35439.166666666672</v>
      </c>
      <c r="R14" s="210">
        <f t="shared" si="15"/>
        <v>0</v>
      </c>
      <c r="S14" s="209">
        <f>SUM(Q14:R14)</f>
        <v>35439.166666666672</v>
      </c>
      <c r="T14" s="57"/>
      <c r="U14" s="57"/>
      <c r="V14" s="57"/>
      <c r="W14" s="57"/>
      <c r="X14" s="57"/>
      <c r="Y14" s="57"/>
      <c r="Z14" s="57"/>
    </row>
    <row r="15" spans="1:26" ht="14.25" customHeight="1" x14ac:dyDescent="0.35">
      <c r="A15" s="280" t="s">
        <v>42</v>
      </c>
      <c r="B15" s="164" t="s">
        <v>36</v>
      </c>
      <c r="C15" s="185">
        <v>27</v>
      </c>
      <c r="D15" s="166">
        <v>5</v>
      </c>
      <c r="E15" s="167"/>
      <c r="F15" s="197">
        <f t="shared" ref="F15:F17" si="16">D15*C15*1720/12</f>
        <v>19350</v>
      </c>
      <c r="G15" s="198">
        <f t="shared" ref="G15:G17" si="17">E15*C15*1720/12</f>
        <v>0</v>
      </c>
      <c r="H15" s="199">
        <f t="shared" ref="H15:H17" si="18">F15+G15</f>
        <v>19350</v>
      </c>
      <c r="I15" s="211">
        <f t="shared" ref="I15:J15" si="19">15%*F15</f>
        <v>2902.5</v>
      </c>
      <c r="J15" s="212">
        <f t="shared" si="19"/>
        <v>0</v>
      </c>
      <c r="K15" s="173"/>
      <c r="L15" s="220"/>
      <c r="M15" s="215"/>
      <c r="N15" s="217"/>
      <c r="O15" s="188"/>
      <c r="P15" s="188"/>
      <c r="Q15" s="239"/>
      <c r="R15" s="240"/>
      <c r="S15" s="241"/>
      <c r="T15" s="30"/>
      <c r="U15" s="30"/>
      <c r="V15" s="30"/>
      <c r="W15" s="30"/>
      <c r="X15" s="30"/>
      <c r="Y15" s="30"/>
      <c r="Z15" s="30"/>
    </row>
    <row r="16" spans="1:26" ht="14.25" customHeight="1" x14ac:dyDescent="0.35">
      <c r="A16" s="281"/>
      <c r="B16" s="169" t="s">
        <v>37</v>
      </c>
      <c r="C16" s="170">
        <v>43</v>
      </c>
      <c r="D16" s="171">
        <v>5</v>
      </c>
      <c r="E16" s="172"/>
      <c r="F16" s="200">
        <f t="shared" si="16"/>
        <v>30816.666666666668</v>
      </c>
      <c r="G16" s="201">
        <f t="shared" si="17"/>
        <v>0</v>
      </c>
      <c r="H16" s="202">
        <f t="shared" si="18"/>
        <v>30816.666666666668</v>
      </c>
      <c r="I16" s="200">
        <f t="shared" ref="I16:J16" si="20">15%*F16</f>
        <v>4622.5</v>
      </c>
      <c r="J16" s="202">
        <f t="shared" si="20"/>
        <v>0</v>
      </c>
      <c r="K16" s="173"/>
      <c r="L16" s="220"/>
      <c r="M16" s="173"/>
      <c r="N16" s="220"/>
      <c r="O16" s="188"/>
      <c r="P16" s="188"/>
      <c r="Q16" s="242"/>
      <c r="R16" s="243"/>
      <c r="S16" s="244"/>
      <c r="T16" s="30"/>
      <c r="U16" s="30"/>
      <c r="V16" s="30"/>
      <c r="W16" s="30"/>
      <c r="X16" s="30"/>
      <c r="Y16" s="30"/>
      <c r="Z16" s="30"/>
    </row>
    <row r="17" spans="1:26" ht="14.25" customHeight="1" thickBot="1" x14ac:dyDescent="0.4">
      <c r="A17" s="282"/>
      <c r="B17" s="174" t="s">
        <v>38</v>
      </c>
      <c r="C17" s="183">
        <v>75</v>
      </c>
      <c r="D17" s="176">
        <v>7</v>
      </c>
      <c r="E17" s="177"/>
      <c r="F17" s="203">
        <f t="shared" si="16"/>
        <v>75250</v>
      </c>
      <c r="G17" s="204">
        <f t="shared" si="17"/>
        <v>0</v>
      </c>
      <c r="H17" s="205">
        <f t="shared" si="18"/>
        <v>75250</v>
      </c>
      <c r="I17" s="206">
        <f t="shared" ref="I17:J17" si="21">15%*F17</f>
        <v>11287.5</v>
      </c>
      <c r="J17" s="207">
        <f t="shared" si="21"/>
        <v>0</v>
      </c>
      <c r="K17" s="173"/>
      <c r="L17" s="220"/>
      <c r="M17" s="223"/>
      <c r="N17" s="225"/>
      <c r="O17" s="188"/>
      <c r="P17" s="188"/>
      <c r="Q17" s="245"/>
      <c r="R17" s="246"/>
      <c r="S17" s="247"/>
      <c r="T17" s="30"/>
      <c r="U17" s="30"/>
      <c r="V17" s="30"/>
      <c r="W17" s="30"/>
      <c r="X17" s="30"/>
      <c r="Y17" s="30"/>
      <c r="Z17" s="30"/>
    </row>
    <row r="18" spans="1:26" ht="14.25" customHeight="1" thickBot="1" x14ac:dyDescent="0.4">
      <c r="A18" s="178"/>
      <c r="B18" s="179"/>
      <c r="C18" s="180" t="s">
        <v>41</v>
      </c>
      <c r="D18" s="181">
        <f t="shared" ref="D18:J18" si="22">SUM(D15:D17)</f>
        <v>17</v>
      </c>
      <c r="E18" s="182">
        <f t="shared" si="22"/>
        <v>0</v>
      </c>
      <c r="F18" s="208">
        <f t="shared" si="22"/>
        <v>125416.66666666667</v>
      </c>
      <c r="G18" s="210">
        <f t="shared" si="22"/>
        <v>0</v>
      </c>
      <c r="H18" s="209">
        <f t="shared" si="22"/>
        <v>125416.66666666667</v>
      </c>
      <c r="I18" s="208">
        <f t="shared" si="22"/>
        <v>18812.5</v>
      </c>
      <c r="J18" s="209">
        <f t="shared" si="22"/>
        <v>0</v>
      </c>
      <c r="K18" s="231"/>
      <c r="L18" s="233"/>
      <c r="M18" s="237"/>
      <c r="N18" s="238"/>
      <c r="O18" s="226"/>
      <c r="P18" s="227"/>
      <c r="Q18" s="208">
        <f t="shared" ref="Q18:R18" si="23">F18+I18+M18+O18</f>
        <v>144229.16666666669</v>
      </c>
      <c r="R18" s="210">
        <f t="shared" si="23"/>
        <v>0</v>
      </c>
      <c r="S18" s="209">
        <f>SUM(Q18:R18)</f>
        <v>144229.16666666669</v>
      </c>
      <c r="T18" s="57"/>
      <c r="U18" s="57"/>
      <c r="V18" s="57"/>
      <c r="W18" s="57"/>
      <c r="X18" s="57"/>
      <c r="Y18" s="57"/>
      <c r="Z18" s="57"/>
    </row>
    <row r="19" spans="1:26" ht="14.25" customHeight="1" x14ac:dyDescent="0.35">
      <c r="A19" s="280" t="s">
        <v>44</v>
      </c>
      <c r="B19" s="164" t="s">
        <v>36</v>
      </c>
      <c r="C19" s="165">
        <v>27</v>
      </c>
      <c r="D19" s="166">
        <v>6</v>
      </c>
      <c r="E19" s="167"/>
      <c r="F19" s="197">
        <f t="shared" ref="F19:F21" si="24">D19*C19*1720/12</f>
        <v>23220</v>
      </c>
      <c r="G19" s="198">
        <f t="shared" ref="G19:G21" si="25">E19*C19*1720/12</f>
        <v>0</v>
      </c>
      <c r="H19" s="199">
        <f t="shared" ref="H19:H21" si="26">F19+G19</f>
        <v>23220</v>
      </c>
      <c r="I19" s="211">
        <f t="shared" ref="I19:J19" si="27">15%*F19</f>
        <v>3483</v>
      </c>
      <c r="J19" s="212">
        <f t="shared" si="27"/>
        <v>0</v>
      </c>
      <c r="K19" s="173"/>
      <c r="L19" s="220"/>
      <c r="M19" s="215"/>
      <c r="N19" s="217"/>
      <c r="O19" s="188"/>
      <c r="P19" s="188"/>
      <c r="Q19" s="239"/>
      <c r="R19" s="240"/>
      <c r="S19" s="241"/>
      <c r="T19" s="30"/>
      <c r="U19" s="30"/>
      <c r="V19" s="30"/>
      <c r="W19" s="30"/>
      <c r="X19" s="30"/>
      <c r="Y19" s="30"/>
      <c r="Z19" s="30"/>
    </row>
    <row r="20" spans="1:26" ht="14.25" customHeight="1" x14ac:dyDescent="0.35">
      <c r="A20" s="281"/>
      <c r="B20" s="169" t="s">
        <v>37</v>
      </c>
      <c r="C20" s="170">
        <v>43</v>
      </c>
      <c r="D20" s="171">
        <v>6</v>
      </c>
      <c r="E20" s="172"/>
      <c r="F20" s="200">
        <f t="shared" si="24"/>
        <v>36980</v>
      </c>
      <c r="G20" s="201">
        <f t="shared" si="25"/>
        <v>0</v>
      </c>
      <c r="H20" s="202">
        <f t="shared" si="26"/>
        <v>36980</v>
      </c>
      <c r="I20" s="200">
        <f t="shared" ref="I20:J20" si="28">15%*F20</f>
        <v>5547</v>
      </c>
      <c r="J20" s="202">
        <f t="shared" si="28"/>
        <v>0</v>
      </c>
      <c r="K20" s="173"/>
      <c r="L20" s="220"/>
      <c r="M20" s="173"/>
      <c r="N20" s="220"/>
      <c r="O20" s="188"/>
      <c r="P20" s="188"/>
      <c r="Q20" s="242"/>
      <c r="R20" s="243"/>
      <c r="S20" s="244"/>
      <c r="T20" s="30"/>
      <c r="U20" s="30"/>
      <c r="V20" s="30"/>
      <c r="W20" s="30"/>
      <c r="X20" s="30"/>
      <c r="Y20" s="30"/>
      <c r="Z20" s="30"/>
    </row>
    <row r="21" spans="1:26" ht="14.25" customHeight="1" thickBot="1" x14ac:dyDescent="0.4">
      <c r="A21" s="282"/>
      <c r="B21" s="174" t="s">
        <v>38</v>
      </c>
      <c r="C21" s="183">
        <v>75</v>
      </c>
      <c r="D21" s="176">
        <v>6</v>
      </c>
      <c r="E21" s="177"/>
      <c r="F21" s="203">
        <f t="shared" si="24"/>
        <v>64500</v>
      </c>
      <c r="G21" s="204">
        <f t="shared" si="25"/>
        <v>0</v>
      </c>
      <c r="H21" s="205">
        <f t="shared" si="26"/>
        <v>64500</v>
      </c>
      <c r="I21" s="206">
        <f t="shared" ref="I21:J21" si="29">15%*F21</f>
        <v>9675</v>
      </c>
      <c r="J21" s="207">
        <f t="shared" si="29"/>
        <v>0</v>
      </c>
      <c r="K21" s="173"/>
      <c r="L21" s="220"/>
      <c r="M21" s="223"/>
      <c r="N21" s="225"/>
      <c r="O21" s="188"/>
      <c r="P21" s="188"/>
      <c r="Q21" s="245"/>
      <c r="R21" s="246"/>
      <c r="S21" s="247"/>
      <c r="T21" s="30"/>
      <c r="U21" s="30"/>
      <c r="V21" s="30"/>
      <c r="W21" s="30"/>
      <c r="X21" s="30"/>
      <c r="Y21" s="30"/>
      <c r="Z21" s="30"/>
    </row>
    <row r="22" spans="1:26" ht="14.25" customHeight="1" thickBot="1" x14ac:dyDescent="0.4">
      <c r="A22" s="178"/>
      <c r="B22" s="179"/>
      <c r="C22" s="180" t="s">
        <v>43</v>
      </c>
      <c r="D22" s="181">
        <f t="shared" ref="D22:J22" si="30">SUM(D19:D21)</f>
        <v>18</v>
      </c>
      <c r="E22" s="182">
        <f t="shared" si="30"/>
        <v>0</v>
      </c>
      <c r="F22" s="208">
        <f t="shared" si="30"/>
        <v>124700</v>
      </c>
      <c r="G22" s="210">
        <f t="shared" si="30"/>
        <v>0</v>
      </c>
      <c r="H22" s="209">
        <f t="shared" si="30"/>
        <v>124700</v>
      </c>
      <c r="I22" s="208">
        <f t="shared" si="30"/>
        <v>18705</v>
      </c>
      <c r="J22" s="209">
        <f t="shared" si="30"/>
        <v>0</v>
      </c>
      <c r="K22" s="231"/>
      <c r="L22" s="233"/>
      <c r="M22" s="237"/>
      <c r="N22" s="238"/>
      <c r="O22" s="226"/>
      <c r="P22" s="227"/>
      <c r="Q22" s="208">
        <f t="shared" ref="Q22:R22" si="31">F22+I22+M22+O22</f>
        <v>143405</v>
      </c>
      <c r="R22" s="210">
        <f t="shared" si="31"/>
        <v>0</v>
      </c>
      <c r="S22" s="209">
        <f>SUM(Q22:R22)</f>
        <v>143405</v>
      </c>
      <c r="T22" s="57"/>
      <c r="U22" s="57"/>
      <c r="V22" s="57"/>
      <c r="W22" s="57"/>
      <c r="X22" s="57"/>
      <c r="Y22" s="57"/>
      <c r="Z22" s="57"/>
    </row>
    <row r="23" spans="1:26" ht="14.25" customHeight="1" x14ac:dyDescent="0.35">
      <c r="A23" s="280" t="s">
        <v>46</v>
      </c>
      <c r="B23" s="164" t="s">
        <v>36</v>
      </c>
      <c r="C23" s="165">
        <v>27</v>
      </c>
      <c r="D23" s="166"/>
      <c r="E23" s="167">
        <v>15</v>
      </c>
      <c r="F23" s="197">
        <f t="shared" ref="F23:F25" si="32">D23*C23*1720/12</f>
        <v>0</v>
      </c>
      <c r="G23" s="198">
        <f t="shared" ref="G23:G25" si="33">E23*C23*1720/12</f>
        <v>58050</v>
      </c>
      <c r="H23" s="199">
        <f t="shared" ref="H23:H25" si="34">(F23+G23)</f>
        <v>58050</v>
      </c>
      <c r="I23" s="211">
        <f t="shared" ref="I23:J23" si="35">15%*F23</f>
        <v>0</v>
      </c>
      <c r="J23" s="212">
        <f t="shared" si="35"/>
        <v>8707.5</v>
      </c>
      <c r="K23" s="173"/>
      <c r="L23" s="220"/>
      <c r="M23" s="215"/>
      <c r="N23" s="217"/>
      <c r="O23" s="188"/>
      <c r="P23" s="188"/>
      <c r="Q23" s="239"/>
      <c r="R23" s="240"/>
      <c r="S23" s="241"/>
      <c r="T23" s="30"/>
      <c r="U23" s="30"/>
      <c r="V23" s="30"/>
      <c r="W23" s="30"/>
      <c r="X23" s="30"/>
      <c r="Y23" s="30"/>
      <c r="Z23" s="30"/>
    </row>
    <row r="24" spans="1:26" ht="14.25" customHeight="1" x14ac:dyDescent="0.35">
      <c r="A24" s="281"/>
      <c r="B24" s="169" t="s">
        <v>37</v>
      </c>
      <c r="C24" s="170">
        <v>43</v>
      </c>
      <c r="D24" s="171"/>
      <c r="E24" s="172">
        <v>13</v>
      </c>
      <c r="F24" s="200">
        <f t="shared" si="32"/>
        <v>0</v>
      </c>
      <c r="G24" s="201">
        <f t="shared" si="33"/>
        <v>80123.333333333328</v>
      </c>
      <c r="H24" s="202">
        <f t="shared" si="34"/>
        <v>80123.333333333328</v>
      </c>
      <c r="I24" s="200">
        <f t="shared" ref="I24:J24" si="36">15%*F24</f>
        <v>0</v>
      </c>
      <c r="J24" s="202">
        <f t="shared" si="36"/>
        <v>12018.499999999998</v>
      </c>
      <c r="K24" s="173"/>
      <c r="L24" s="220"/>
      <c r="M24" s="173"/>
      <c r="N24" s="220"/>
      <c r="O24" s="188"/>
      <c r="P24" s="188"/>
      <c r="Q24" s="242"/>
      <c r="R24" s="243"/>
      <c r="S24" s="244"/>
      <c r="T24" s="30"/>
      <c r="U24" s="30"/>
      <c r="V24" s="30"/>
      <c r="W24" s="30"/>
      <c r="X24" s="30"/>
      <c r="Y24" s="30"/>
      <c r="Z24" s="30"/>
    </row>
    <row r="25" spans="1:26" ht="14.25" customHeight="1" thickBot="1" x14ac:dyDescent="0.4">
      <c r="A25" s="282"/>
      <c r="B25" s="174" t="s">
        <v>38</v>
      </c>
      <c r="C25" s="183">
        <v>75</v>
      </c>
      <c r="D25" s="176"/>
      <c r="E25" s="177">
        <v>7</v>
      </c>
      <c r="F25" s="203">
        <f t="shared" si="32"/>
        <v>0</v>
      </c>
      <c r="G25" s="204">
        <f t="shared" si="33"/>
        <v>75250</v>
      </c>
      <c r="H25" s="205">
        <f t="shared" si="34"/>
        <v>75250</v>
      </c>
      <c r="I25" s="206">
        <f t="shared" ref="I25:J25" si="37">15%*F25</f>
        <v>0</v>
      </c>
      <c r="J25" s="207">
        <f t="shared" si="37"/>
        <v>11287.5</v>
      </c>
      <c r="K25" s="173"/>
      <c r="L25" s="220"/>
      <c r="M25" s="223"/>
      <c r="N25" s="225"/>
      <c r="O25" s="188"/>
      <c r="P25" s="188"/>
      <c r="Q25" s="245"/>
      <c r="R25" s="246"/>
      <c r="S25" s="247"/>
      <c r="T25" s="30"/>
      <c r="U25" s="30"/>
      <c r="V25" s="30"/>
      <c r="W25" s="30"/>
      <c r="X25" s="30"/>
      <c r="Y25" s="30"/>
      <c r="Z25" s="30"/>
    </row>
    <row r="26" spans="1:26" ht="15" customHeight="1" thickBot="1" x14ac:dyDescent="0.4">
      <c r="A26" s="186"/>
      <c r="B26" s="179"/>
      <c r="C26" s="180" t="s">
        <v>45</v>
      </c>
      <c r="D26" s="181">
        <f t="shared" ref="D26:J26" si="38">SUM(D23:D25)</f>
        <v>0</v>
      </c>
      <c r="E26" s="182">
        <f t="shared" si="38"/>
        <v>35</v>
      </c>
      <c r="F26" s="208">
        <f t="shared" si="38"/>
        <v>0</v>
      </c>
      <c r="G26" s="210">
        <f t="shared" si="38"/>
        <v>213423.33333333331</v>
      </c>
      <c r="H26" s="209">
        <f t="shared" si="38"/>
        <v>213423.33333333331</v>
      </c>
      <c r="I26" s="208">
        <f t="shared" si="38"/>
        <v>0</v>
      </c>
      <c r="J26" s="209">
        <f t="shared" si="38"/>
        <v>32013.5</v>
      </c>
      <c r="K26" s="234"/>
      <c r="L26" s="236"/>
      <c r="M26" s="237"/>
      <c r="N26" s="238"/>
      <c r="O26" s="226"/>
      <c r="P26" s="227"/>
      <c r="Q26" s="208">
        <f t="shared" ref="Q26:R26" si="39">F26+I26+M26+O26</f>
        <v>0</v>
      </c>
      <c r="R26" s="210">
        <f t="shared" si="39"/>
        <v>245436.83333333331</v>
      </c>
      <c r="S26" s="209">
        <f>SUM(Q26:R26)</f>
        <v>245436.83333333331</v>
      </c>
      <c r="T26" s="57"/>
      <c r="U26" s="57"/>
      <c r="V26" s="57"/>
      <c r="W26" s="57"/>
      <c r="X26" s="57"/>
      <c r="Y26" s="57"/>
      <c r="Z26" s="57"/>
    </row>
    <row r="27" spans="1:26" ht="12" customHeight="1" thickBot="1" x14ac:dyDescent="0.4">
      <c r="A27" s="168"/>
      <c r="B27" s="168"/>
      <c r="C27" s="187"/>
      <c r="D27" s="168"/>
      <c r="E27" s="16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30"/>
      <c r="U27" s="30"/>
      <c r="V27" s="30"/>
      <c r="W27" s="30"/>
      <c r="X27" s="30"/>
      <c r="Y27" s="30"/>
      <c r="Z27" s="30"/>
    </row>
    <row r="28" spans="1:26" ht="14.25" customHeight="1" thickBot="1" x14ac:dyDescent="0.4">
      <c r="A28" s="283" t="s">
        <v>58</v>
      </c>
      <c r="B28" s="284"/>
      <c r="C28" s="285"/>
      <c r="D28" s="181">
        <f t="shared" ref="D28:J28" si="40">D10+D14+D18+D22+D26</f>
        <v>55</v>
      </c>
      <c r="E28" s="182">
        <f t="shared" si="40"/>
        <v>35</v>
      </c>
      <c r="F28" s="208">
        <f t="shared" si="40"/>
        <v>350450</v>
      </c>
      <c r="G28" s="210">
        <f t="shared" si="40"/>
        <v>213423.33333333331</v>
      </c>
      <c r="H28" s="209">
        <f t="shared" si="40"/>
        <v>563873.33333333326</v>
      </c>
      <c r="I28" s="208">
        <f t="shared" si="40"/>
        <v>52567.5</v>
      </c>
      <c r="J28" s="209">
        <f t="shared" si="40"/>
        <v>32013.5</v>
      </c>
      <c r="K28" s="248">
        <v>1000</v>
      </c>
      <c r="L28" s="249">
        <v>1000</v>
      </c>
      <c r="M28" s="208">
        <f t="shared" ref="M28:P28" si="41">M10+M14+M18+M22+M26</f>
        <v>0</v>
      </c>
      <c r="N28" s="209">
        <f t="shared" si="41"/>
        <v>0</v>
      </c>
      <c r="O28" s="208">
        <f t="shared" si="41"/>
        <v>0</v>
      </c>
      <c r="P28" s="209">
        <f t="shared" si="41"/>
        <v>0</v>
      </c>
      <c r="Q28" s="208">
        <f t="shared" ref="Q28:R28" si="42">Q10+Q14+Q18+Q22+Q26+K28</f>
        <v>404017.5</v>
      </c>
      <c r="R28" s="210">
        <f t="shared" si="42"/>
        <v>246436.83333333331</v>
      </c>
      <c r="S28" s="209">
        <f>S10+S14+S18+S22+S26+K28+L28</f>
        <v>650454.33333333326</v>
      </c>
      <c r="T28" s="30"/>
      <c r="U28" s="30"/>
      <c r="V28" s="30"/>
      <c r="W28" s="30"/>
      <c r="X28" s="30"/>
      <c r="Y28" s="30"/>
      <c r="Z28" s="30"/>
    </row>
    <row r="29" spans="1:26" ht="14.25" customHeight="1" thickBot="1" x14ac:dyDescent="0.4">
      <c r="A29" s="195"/>
      <c r="B29" s="195"/>
      <c r="C29" s="195"/>
      <c r="D29" s="30"/>
      <c r="E29" s="30"/>
      <c r="F29" s="30"/>
      <c r="G29" s="30"/>
      <c r="H29" s="53"/>
      <c r="I29" s="30"/>
      <c r="J29" s="30"/>
      <c r="K29" s="59"/>
      <c r="L29" s="30"/>
      <c r="M29" s="30"/>
      <c r="N29" s="30"/>
      <c r="O29" s="30"/>
      <c r="P29" s="30"/>
      <c r="Q29" s="77"/>
      <c r="R29" s="77"/>
      <c r="S29" s="77"/>
      <c r="T29" s="30"/>
      <c r="U29" s="30"/>
      <c r="V29" s="30"/>
      <c r="W29" s="30"/>
      <c r="X29" s="30"/>
      <c r="Y29" s="30"/>
      <c r="Z29" s="30"/>
    </row>
    <row r="30" spans="1:26" ht="15.75" customHeight="1" thickBot="1" x14ac:dyDescent="0.4">
      <c r="A30" s="273" t="s">
        <v>59</v>
      </c>
      <c r="B30" s="274"/>
      <c r="C30" s="250">
        <f>50%*Q28+25%*R28</f>
        <v>263617.95833333331</v>
      </c>
      <c r="D30" s="30"/>
      <c r="E30" s="30"/>
      <c r="F30" s="30"/>
      <c r="G30" s="30"/>
      <c r="H30" s="30"/>
      <c r="I30" s="30"/>
      <c r="J30" s="30"/>
      <c r="K30" s="5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 thickBot="1" x14ac:dyDescent="0.4">
      <c r="A31" s="273" t="s">
        <v>86</v>
      </c>
      <c r="B31" s="274"/>
      <c r="C31" s="250">
        <f>ROUND(0.5*Q28,2)</f>
        <v>202008.75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spans="1:26" ht="15.75" customHeight="1" thickBot="1" x14ac:dyDescent="0.4">
      <c r="A32" s="273" t="s">
        <v>85</v>
      </c>
      <c r="B32" s="274"/>
      <c r="C32" s="250">
        <f>C30-C31</f>
        <v>61609.208333333314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</row>
    <row r="33" spans="1:26" ht="14.25" customHeight="1" x14ac:dyDescent="0.35">
      <c r="A33" s="78"/>
      <c r="B33" s="79"/>
      <c r="C33" s="78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thickBot="1" x14ac:dyDescent="0.4">
      <c r="A34" s="78"/>
      <c r="B34" s="195"/>
      <c r="C34" s="78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spans="1:26" ht="14.25" customHeight="1" thickBot="1" x14ac:dyDescent="0.4">
      <c r="A35" s="275" t="s">
        <v>51</v>
      </c>
      <c r="B35" s="189" t="s">
        <v>36</v>
      </c>
      <c r="C35" s="190">
        <f t="shared" ref="C35:D37" si="43">D23+D19+D15+D11+D7</f>
        <v>21</v>
      </c>
      <c r="D35" s="191">
        <f t="shared" si="43"/>
        <v>15</v>
      </c>
      <c r="E35" s="191">
        <f t="shared" ref="E35:E37" si="44">SUM(C35:D35)</f>
        <v>36</v>
      </c>
      <c r="F35" s="30"/>
      <c r="G35" s="30"/>
      <c r="H35" s="53"/>
      <c r="I35" s="30"/>
      <c r="J35" s="30"/>
      <c r="K35" s="5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thickBot="1" x14ac:dyDescent="0.4">
      <c r="A36" s="276"/>
      <c r="B36" s="192" t="s">
        <v>37</v>
      </c>
      <c r="C36" s="190">
        <f t="shared" si="43"/>
        <v>21</v>
      </c>
      <c r="D36" s="191">
        <f t="shared" si="43"/>
        <v>13</v>
      </c>
      <c r="E36" s="191">
        <f t="shared" si="44"/>
        <v>34</v>
      </c>
      <c r="F36" s="30"/>
      <c r="G36" s="30"/>
      <c r="H36" s="53"/>
      <c r="I36" s="30"/>
      <c r="J36" s="30"/>
      <c r="K36" s="5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thickBot="1" x14ac:dyDescent="0.4">
      <c r="A37" s="277"/>
      <c r="B37" s="193" t="s">
        <v>38</v>
      </c>
      <c r="C37" s="190">
        <f t="shared" si="43"/>
        <v>13</v>
      </c>
      <c r="D37" s="191">
        <f t="shared" si="43"/>
        <v>7</v>
      </c>
      <c r="E37" s="191">
        <f t="shared" si="44"/>
        <v>20</v>
      </c>
      <c r="F37" s="30"/>
      <c r="G37" s="30"/>
      <c r="H37" s="53"/>
      <c r="I37" s="30"/>
      <c r="J37" s="30"/>
      <c r="K37" s="5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thickBot="1" x14ac:dyDescent="0.4">
      <c r="A38" s="80"/>
      <c r="B38" s="194" t="s">
        <v>52</v>
      </c>
      <c r="C38" s="190">
        <f t="shared" ref="C38:E38" si="45">SUM(C35:C37)</f>
        <v>55</v>
      </c>
      <c r="D38" s="191">
        <f t="shared" si="45"/>
        <v>35</v>
      </c>
      <c r="E38" s="191">
        <f t="shared" si="45"/>
        <v>90</v>
      </c>
      <c r="F38" s="30"/>
      <c r="G38" s="30"/>
      <c r="H38" s="53"/>
      <c r="I38" s="30"/>
      <c r="J38" s="30"/>
      <c r="K38" s="5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35">
      <c r="A39" s="30"/>
      <c r="B39" s="30"/>
      <c r="C39" s="53"/>
      <c r="D39" s="30"/>
      <c r="E39" s="30"/>
      <c r="F39" s="30"/>
      <c r="G39" s="30"/>
      <c r="H39" s="53"/>
      <c r="I39" s="30"/>
      <c r="J39" s="30"/>
      <c r="K39" s="5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35">
      <c r="A40" s="30"/>
      <c r="B40" s="30"/>
      <c r="C40" s="53"/>
      <c r="D40" s="30"/>
      <c r="E40" s="30"/>
      <c r="F40" s="30"/>
      <c r="G40" s="30"/>
      <c r="H40" s="53"/>
      <c r="I40" s="30"/>
      <c r="J40" s="30"/>
      <c r="K40" s="5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35">
      <c r="A41" s="30"/>
      <c r="B41" s="30"/>
      <c r="C41" s="53"/>
      <c r="D41" s="30"/>
      <c r="E41" s="30"/>
      <c r="F41" s="30"/>
      <c r="G41" s="30"/>
      <c r="H41" s="53"/>
      <c r="I41" s="30"/>
      <c r="J41" s="30"/>
      <c r="K41" s="5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35">
      <c r="A42" s="30"/>
      <c r="B42" s="30"/>
      <c r="C42" s="53"/>
      <c r="D42" s="30"/>
      <c r="E42" s="30"/>
      <c r="F42" s="30"/>
      <c r="G42" s="30"/>
      <c r="H42" s="53"/>
      <c r="I42" s="30"/>
      <c r="J42" s="30"/>
      <c r="K42" s="5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35">
      <c r="A43" s="30"/>
      <c r="B43" s="30"/>
      <c r="C43" s="53"/>
      <c r="D43" s="30"/>
      <c r="E43" s="30"/>
      <c r="F43" s="30"/>
      <c r="G43" s="30"/>
      <c r="H43" s="53"/>
      <c r="I43" s="30"/>
      <c r="J43" s="30"/>
      <c r="K43" s="5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35">
      <c r="A44" s="30"/>
      <c r="B44" s="30"/>
      <c r="C44" s="53"/>
      <c r="D44" s="30"/>
      <c r="E44" s="30"/>
      <c r="F44" s="30"/>
      <c r="G44" s="30"/>
      <c r="H44" s="53"/>
      <c r="I44" s="30"/>
      <c r="J44" s="30"/>
      <c r="K44" s="76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35">
      <c r="A45" s="30"/>
      <c r="B45" s="30"/>
      <c r="C45" s="53"/>
      <c r="D45" s="30"/>
      <c r="E45" s="30"/>
      <c r="F45" s="30"/>
      <c r="G45" s="30"/>
      <c r="H45" s="53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35">
      <c r="A46" s="30"/>
      <c r="B46" s="30"/>
      <c r="C46" s="53"/>
      <c r="D46" s="30"/>
      <c r="E46" s="30"/>
      <c r="F46" s="30"/>
      <c r="G46" s="30"/>
      <c r="H46" s="53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35">
      <c r="A47" s="30"/>
      <c r="B47" s="30"/>
      <c r="C47" s="53"/>
      <c r="D47" s="30"/>
      <c r="E47" s="30"/>
      <c r="F47" s="30"/>
      <c r="G47" s="30"/>
      <c r="H47" s="53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35">
      <c r="A48" s="30"/>
      <c r="B48" s="30"/>
      <c r="C48" s="30"/>
      <c r="D48" s="30"/>
      <c r="E48" s="30"/>
      <c r="F48" s="30"/>
      <c r="G48" s="30"/>
      <c r="H48" s="53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35">
      <c r="A49" s="30"/>
      <c r="B49" s="30"/>
      <c r="C49" s="30"/>
      <c r="D49" s="30"/>
      <c r="E49" s="30"/>
      <c r="F49" s="30"/>
      <c r="G49" s="30"/>
      <c r="H49" s="53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35">
      <c r="A50" s="30"/>
      <c r="B50" s="30"/>
      <c r="C50" s="30"/>
      <c r="D50" s="30"/>
      <c r="E50" s="30"/>
      <c r="F50" s="30"/>
      <c r="G50" s="30"/>
      <c r="H50" s="53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35">
      <c r="A51" s="30"/>
      <c r="B51" s="30"/>
      <c r="C51" s="30"/>
      <c r="D51" s="30"/>
      <c r="E51" s="30"/>
      <c r="F51" s="30"/>
      <c r="G51" s="30"/>
      <c r="H51" s="53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3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3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3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3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3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3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3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3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3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3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3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3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3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3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19">
    <mergeCell ref="O5:P5"/>
    <mergeCell ref="Q5:S5"/>
    <mergeCell ref="A5:E5"/>
    <mergeCell ref="F5:H5"/>
    <mergeCell ref="I5:J5"/>
    <mergeCell ref="K5:L5"/>
    <mergeCell ref="M5:N5"/>
    <mergeCell ref="D33:N34"/>
    <mergeCell ref="A30:B30"/>
    <mergeCell ref="A35:A37"/>
    <mergeCell ref="B6:C6"/>
    <mergeCell ref="A7:A9"/>
    <mergeCell ref="A11:A13"/>
    <mergeCell ref="A15:A17"/>
    <mergeCell ref="A19:A21"/>
    <mergeCell ref="A23:A25"/>
    <mergeCell ref="A28:C28"/>
    <mergeCell ref="A31:B31"/>
    <mergeCell ref="A32:B32"/>
  </mergeCells>
  <pageMargins left="0.7" right="0.7" top="0.75" bottom="0.75" header="0" footer="0"/>
  <pageSetup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J41" sqref="J41"/>
    </sheetView>
  </sheetViews>
  <sheetFormatPr defaultColWidth="14.453125" defaultRowHeight="15" customHeight="1" x14ac:dyDescent="0.35"/>
  <cols>
    <col min="1" max="1" width="17" customWidth="1"/>
    <col min="2" max="3" width="14.36328125" customWidth="1"/>
    <col min="4" max="4" width="13.81640625" customWidth="1"/>
    <col min="5" max="5" width="12.453125" customWidth="1"/>
    <col min="6" max="10" width="14.36328125" customWidth="1"/>
    <col min="11" max="12" width="20.453125" customWidth="1"/>
    <col min="13" max="26" width="14.36328125" customWidth="1"/>
  </cols>
  <sheetData>
    <row r="1" spans="1:26" ht="14.2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2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thickBo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41.25" customHeight="1" thickBot="1" x14ac:dyDescent="0.4">
      <c r="A5" s="291" t="s">
        <v>60</v>
      </c>
      <c r="B5" s="291"/>
      <c r="C5" s="291"/>
      <c r="D5" s="291"/>
      <c r="E5" s="291"/>
      <c r="F5" s="292" t="s">
        <v>54</v>
      </c>
      <c r="G5" s="289"/>
      <c r="H5" s="293"/>
      <c r="I5" s="292" t="s">
        <v>55</v>
      </c>
      <c r="J5" s="290"/>
      <c r="K5" s="286" t="s">
        <v>20</v>
      </c>
      <c r="L5" s="294"/>
      <c r="M5" s="286" t="s">
        <v>21</v>
      </c>
      <c r="N5" s="294"/>
      <c r="O5" s="286" t="s">
        <v>22</v>
      </c>
      <c r="P5" s="287"/>
      <c r="Q5" s="288" t="s">
        <v>56</v>
      </c>
      <c r="R5" s="289"/>
      <c r="S5" s="290"/>
      <c r="T5" s="4"/>
      <c r="U5" s="4"/>
      <c r="V5" s="4"/>
      <c r="W5" s="4"/>
      <c r="X5" s="4"/>
      <c r="Y5" s="4"/>
      <c r="Z5" s="4"/>
    </row>
    <row r="6" spans="1:26" ht="14.25" customHeight="1" thickBot="1" x14ac:dyDescent="0.4">
      <c r="A6" s="151"/>
      <c r="B6" s="278" t="s">
        <v>57</v>
      </c>
      <c r="C6" s="279"/>
      <c r="D6" s="152" t="s">
        <v>26</v>
      </c>
      <c r="E6" s="153" t="s">
        <v>27</v>
      </c>
      <c r="F6" s="152" t="s">
        <v>28</v>
      </c>
      <c r="G6" s="154" t="s">
        <v>29</v>
      </c>
      <c r="H6" s="155" t="s">
        <v>30</v>
      </c>
      <c r="I6" s="152" t="s">
        <v>28</v>
      </c>
      <c r="J6" s="156" t="s">
        <v>29</v>
      </c>
      <c r="K6" s="157" t="s">
        <v>31</v>
      </c>
      <c r="L6" s="158" t="s">
        <v>32</v>
      </c>
      <c r="M6" s="159" t="s">
        <v>31</v>
      </c>
      <c r="N6" s="160" t="s">
        <v>32</v>
      </c>
      <c r="O6" s="159" t="s">
        <v>31</v>
      </c>
      <c r="P6" s="161" t="s">
        <v>32</v>
      </c>
      <c r="Q6" s="162" t="s">
        <v>31</v>
      </c>
      <c r="R6" s="154" t="s">
        <v>32</v>
      </c>
      <c r="S6" s="163" t="s">
        <v>30</v>
      </c>
      <c r="T6" s="9"/>
      <c r="U6" s="9"/>
      <c r="V6" s="9"/>
      <c r="W6" s="9"/>
      <c r="X6" s="9"/>
      <c r="Y6" s="9"/>
      <c r="Z6" s="9"/>
    </row>
    <row r="7" spans="1:26" ht="14.25" customHeight="1" x14ac:dyDescent="0.35">
      <c r="A7" s="280" t="s">
        <v>35</v>
      </c>
      <c r="B7" s="164" t="s">
        <v>36</v>
      </c>
      <c r="C7" s="165">
        <v>27</v>
      </c>
      <c r="D7" s="166">
        <v>10</v>
      </c>
      <c r="E7" s="167"/>
      <c r="F7" s="197">
        <f t="shared" ref="F7:F9" si="0">D7*C7*1720/12</f>
        <v>38700</v>
      </c>
      <c r="G7" s="198">
        <f t="shared" ref="G7:G9" si="1">E7*C7*1720/12</f>
        <v>0</v>
      </c>
      <c r="H7" s="199">
        <f t="shared" ref="H7:H9" si="2">F7+G7</f>
        <v>38700</v>
      </c>
      <c r="I7" s="197">
        <f t="shared" ref="I7:J7" si="3">15%*F7</f>
        <v>5805</v>
      </c>
      <c r="J7" s="199">
        <f t="shared" si="3"/>
        <v>0</v>
      </c>
      <c r="K7" s="213"/>
      <c r="L7" s="214"/>
      <c r="M7" s="213"/>
      <c r="N7" s="214"/>
      <c r="O7" s="188"/>
      <c r="P7" s="188"/>
      <c r="Q7" s="215"/>
      <c r="R7" s="216"/>
      <c r="S7" s="217"/>
      <c r="T7" s="30"/>
      <c r="U7" s="30"/>
      <c r="V7" s="30"/>
      <c r="W7" s="30"/>
      <c r="X7" s="30"/>
      <c r="Y7" s="30"/>
      <c r="Z7" s="30"/>
    </row>
    <row r="8" spans="1:26" ht="14.25" customHeight="1" x14ac:dyDescent="0.35">
      <c r="A8" s="281"/>
      <c r="B8" s="169" t="s">
        <v>37</v>
      </c>
      <c r="C8" s="170">
        <v>43</v>
      </c>
      <c r="D8" s="171">
        <v>5</v>
      </c>
      <c r="E8" s="172"/>
      <c r="F8" s="200">
        <f t="shared" si="0"/>
        <v>30816.666666666668</v>
      </c>
      <c r="G8" s="201">
        <f t="shared" si="1"/>
        <v>0</v>
      </c>
      <c r="H8" s="202">
        <f t="shared" si="2"/>
        <v>30816.666666666668</v>
      </c>
      <c r="I8" s="200">
        <f t="shared" ref="I8:J8" si="4">15%*F8</f>
        <v>4622.5</v>
      </c>
      <c r="J8" s="202">
        <f t="shared" si="4"/>
        <v>0</v>
      </c>
      <c r="K8" s="218"/>
      <c r="L8" s="219"/>
      <c r="M8" s="218"/>
      <c r="N8" s="219"/>
      <c r="O8" s="188"/>
      <c r="P8" s="188"/>
      <c r="Q8" s="173"/>
      <c r="R8" s="188"/>
      <c r="S8" s="220"/>
      <c r="T8" s="30"/>
      <c r="U8" s="30"/>
      <c r="V8" s="30"/>
      <c r="W8" s="30"/>
      <c r="X8" s="30"/>
      <c r="Y8" s="30"/>
      <c r="Z8" s="30"/>
    </row>
    <row r="9" spans="1:26" ht="14.25" customHeight="1" thickBot="1" x14ac:dyDescent="0.4">
      <c r="A9" s="282"/>
      <c r="B9" s="174" t="s">
        <v>38</v>
      </c>
      <c r="C9" s="175">
        <v>75</v>
      </c>
      <c r="D9" s="176"/>
      <c r="E9" s="177"/>
      <c r="F9" s="203">
        <f t="shared" si="0"/>
        <v>0</v>
      </c>
      <c r="G9" s="204">
        <f t="shared" si="1"/>
        <v>0</v>
      </c>
      <c r="H9" s="205">
        <f t="shared" si="2"/>
        <v>0</v>
      </c>
      <c r="I9" s="206">
        <f t="shared" ref="I9:J9" si="5">15%*F9</f>
        <v>0</v>
      </c>
      <c r="J9" s="207">
        <f t="shared" si="5"/>
        <v>0</v>
      </c>
      <c r="K9" s="218"/>
      <c r="L9" s="219"/>
      <c r="M9" s="221"/>
      <c r="N9" s="222"/>
      <c r="O9" s="188"/>
      <c r="P9" s="188"/>
      <c r="Q9" s="223"/>
      <c r="R9" s="224"/>
      <c r="S9" s="225"/>
      <c r="T9" s="30"/>
      <c r="U9" s="30"/>
      <c r="V9" s="30"/>
      <c r="W9" s="30"/>
      <c r="X9" s="30"/>
      <c r="Y9" s="30"/>
      <c r="Z9" s="30"/>
    </row>
    <row r="10" spans="1:26" ht="14.25" customHeight="1" thickBot="1" x14ac:dyDescent="0.4">
      <c r="A10" s="178"/>
      <c r="B10" s="179"/>
      <c r="C10" s="180" t="s">
        <v>34</v>
      </c>
      <c r="D10" s="181">
        <f t="shared" ref="D10:J10" si="6">SUM(D7:D9)</f>
        <v>15</v>
      </c>
      <c r="E10" s="182">
        <f t="shared" si="6"/>
        <v>0</v>
      </c>
      <c r="F10" s="208">
        <f t="shared" si="6"/>
        <v>69516.666666666672</v>
      </c>
      <c r="G10" s="210">
        <f t="shared" si="6"/>
        <v>0</v>
      </c>
      <c r="H10" s="209">
        <f t="shared" si="6"/>
        <v>69516.666666666672</v>
      </c>
      <c r="I10" s="208">
        <f t="shared" si="6"/>
        <v>10427.5</v>
      </c>
      <c r="J10" s="209">
        <f t="shared" si="6"/>
        <v>0</v>
      </c>
      <c r="K10" s="218"/>
      <c r="L10" s="219"/>
      <c r="M10" s="226"/>
      <c r="N10" s="227"/>
      <c r="O10" s="226"/>
      <c r="P10" s="227"/>
      <c r="Q10" s="208">
        <f t="shared" ref="Q10:R10" si="7">F10+I10+M10+O10</f>
        <v>79944.166666666672</v>
      </c>
      <c r="R10" s="210">
        <f t="shared" si="7"/>
        <v>0</v>
      </c>
      <c r="S10" s="209">
        <f>SUM(Q10:R10)</f>
        <v>79944.166666666672</v>
      </c>
      <c r="T10" s="30"/>
      <c r="U10" s="30"/>
      <c r="V10" s="30"/>
      <c r="W10" s="30"/>
      <c r="X10" s="30"/>
      <c r="Y10" s="30"/>
      <c r="Z10" s="30"/>
    </row>
    <row r="11" spans="1:26" ht="14.25" customHeight="1" x14ac:dyDescent="0.35">
      <c r="A11" s="280" t="s">
        <v>40</v>
      </c>
      <c r="B11" s="164" t="s">
        <v>36</v>
      </c>
      <c r="C11" s="165">
        <v>27</v>
      </c>
      <c r="D11" s="166"/>
      <c r="E11" s="167"/>
      <c r="F11" s="197">
        <f t="shared" ref="F11:F13" si="8">D11*C11*1720/12</f>
        <v>0</v>
      </c>
      <c r="G11" s="198">
        <f t="shared" ref="G11:G13" si="9">E11*C11*1720/12</f>
        <v>0</v>
      </c>
      <c r="H11" s="199">
        <f t="shared" ref="H11:H13" si="10">F11+G11</f>
        <v>0</v>
      </c>
      <c r="I11" s="197">
        <f t="shared" ref="I11:J11" si="11">15%*F11</f>
        <v>0</v>
      </c>
      <c r="J11" s="199">
        <f t="shared" si="11"/>
        <v>0</v>
      </c>
      <c r="K11" s="173"/>
      <c r="L11" s="220"/>
      <c r="M11" s="215"/>
      <c r="N11" s="217"/>
      <c r="O11" s="188"/>
      <c r="P11" s="188"/>
      <c r="Q11" s="228"/>
      <c r="R11" s="229"/>
      <c r="S11" s="230"/>
      <c r="T11" s="30"/>
      <c r="U11" s="30"/>
      <c r="V11" s="30"/>
      <c r="W11" s="30"/>
      <c r="X11" s="30"/>
      <c r="Y11" s="30"/>
      <c r="Z11" s="30"/>
    </row>
    <row r="12" spans="1:26" ht="14.25" customHeight="1" x14ac:dyDescent="0.35">
      <c r="A12" s="281"/>
      <c r="B12" s="169" t="s">
        <v>37</v>
      </c>
      <c r="C12" s="170">
        <v>43</v>
      </c>
      <c r="D12" s="171">
        <v>5</v>
      </c>
      <c r="E12" s="172"/>
      <c r="F12" s="200">
        <f t="shared" si="8"/>
        <v>30816.666666666668</v>
      </c>
      <c r="G12" s="201">
        <f t="shared" si="9"/>
        <v>0</v>
      </c>
      <c r="H12" s="202">
        <f t="shared" si="10"/>
        <v>30816.666666666668</v>
      </c>
      <c r="I12" s="200">
        <f t="shared" ref="I12:J12" si="12">15%*F12</f>
        <v>4622.5</v>
      </c>
      <c r="J12" s="202">
        <f t="shared" si="12"/>
        <v>0</v>
      </c>
      <c r="K12" s="173"/>
      <c r="L12" s="220"/>
      <c r="M12" s="173"/>
      <c r="N12" s="220"/>
      <c r="O12" s="188"/>
      <c r="P12" s="188"/>
      <c r="Q12" s="231"/>
      <c r="R12" s="232"/>
      <c r="S12" s="233"/>
      <c r="T12" s="30"/>
      <c r="U12" s="30"/>
      <c r="V12" s="30"/>
      <c r="W12" s="30"/>
      <c r="X12" s="30"/>
      <c r="Y12" s="30"/>
      <c r="Z12" s="30"/>
    </row>
    <row r="13" spans="1:26" ht="14.25" customHeight="1" thickBot="1" x14ac:dyDescent="0.4">
      <c r="A13" s="282"/>
      <c r="B13" s="174" t="s">
        <v>38</v>
      </c>
      <c r="C13" s="183">
        <v>75</v>
      </c>
      <c r="D13" s="176"/>
      <c r="E13" s="177"/>
      <c r="F13" s="203">
        <f t="shared" si="8"/>
        <v>0</v>
      </c>
      <c r="G13" s="204">
        <f t="shared" si="9"/>
        <v>0</v>
      </c>
      <c r="H13" s="205">
        <f t="shared" si="10"/>
        <v>0</v>
      </c>
      <c r="I13" s="206">
        <f t="shared" ref="I13:J13" si="13">15%*F13</f>
        <v>0</v>
      </c>
      <c r="J13" s="207">
        <f t="shared" si="13"/>
        <v>0</v>
      </c>
      <c r="K13" s="173"/>
      <c r="L13" s="220"/>
      <c r="M13" s="223"/>
      <c r="N13" s="225"/>
      <c r="O13" s="188"/>
      <c r="P13" s="188"/>
      <c r="Q13" s="234"/>
      <c r="R13" s="235"/>
      <c r="S13" s="236"/>
      <c r="T13" s="30"/>
      <c r="U13" s="30"/>
      <c r="V13" s="30"/>
      <c r="W13" s="30"/>
      <c r="X13" s="30"/>
      <c r="Y13" s="30"/>
      <c r="Z13" s="30"/>
    </row>
    <row r="14" spans="1:26" ht="14.25" customHeight="1" thickBot="1" x14ac:dyDescent="0.4">
      <c r="A14" s="178"/>
      <c r="B14" s="184"/>
      <c r="C14" s="180" t="s">
        <v>39</v>
      </c>
      <c r="D14" s="181">
        <f t="shared" ref="D14:J14" si="14">SUM(D11:D13)</f>
        <v>5</v>
      </c>
      <c r="E14" s="182">
        <f t="shared" si="14"/>
        <v>0</v>
      </c>
      <c r="F14" s="208">
        <f t="shared" si="14"/>
        <v>30816.666666666668</v>
      </c>
      <c r="G14" s="210">
        <f t="shared" si="14"/>
        <v>0</v>
      </c>
      <c r="H14" s="209">
        <f t="shared" si="14"/>
        <v>30816.666666666668</v>
      </c>
      <c r="I14" s="208">
        <f t="shared" si="14"/>
        <v>4622.5</v>
      </c>
      <c r="J14" s="209">
        <f t="shared" si="14"/>
        <v>0</v>
      </c>
      <c r="K14" s="231"/>
      <c r="L14" s="233"/>
      <c r="M14" s="237"/>
      <c r="N14" s="238"/>
      <c r="O14" s="226"/>
      <c r="P14" s="227"/>
      <c r="Q14" s="208">
        <f t="shared" ref="Q14:R14" si="15">F14+I14+M14+O14</f>
        <v>35439.166666666672</v>
      </c>
      <c r="R14" s="210">
        <f t="shared" si="15"/>
        <v>0</v>
      </c>
      <c r="S14" s="209">
        <f>SUM(Q14:R14)</f>
        <v>35439.166666666672</v>
      </c>
      <c r="T14" s="57"/>
      <c r="U14" s="57"/>
      <c r="V14" s="57"/>
      <c r="W14" s="57"/>
      <c r="X14" s="57"/>
      <c r="Y14" s="57"/>
      <c r="Z14" s="57"/>
    </row>
    <row r="15" spans="1:26" ht="14.25" customHeight="1" x14ac:dyDescent="0.35">
      <c r="A15" s="280" t="s">
        <v>42</v>
      </c>
      <c r="B15" s="164" t="s">
        <v>36</v>
      </c>
      <c r="C15" s="185">
        <v>27</v>
      </c>
      <c r="D15" s="166">
        <v>5</v>
      </c>
      <c r="E15" s="167"/>
      <c r="F15" s="197">
        <f t="shared" ref="F15:F17" si="16">D15*C15*1720/12</f>
        <v>19350</v>
      </c>
      <c r="G15" s="198">
        <f t="shared" ref="G15:G17" si="17">E15*C15*1720/12</f>
        <v>0</v>
      </c>
      <c r="H15" s="199">
        <f t="shared" ref="H15:H17" si="18">F15+G15</f>
        <v>19350</v>
      </c>
      <c r="I15" s="211">
        <f t="shared" ref="I15:J15" si="19">15%*F15</f>
        <v>2902.5</v>
      </c>
      <c r="J15" s="212">
        <f t="shared" si="19"/>
        <v>0</v>
      </c>
      <c r="K15" s="173"/>
      <c r="L15" s="220"/>
      <c r="M15" s="215"/>
      <c r="N15" s="217"/>
      <c r="O15" s="188"/>
      <c r="P15" s="188"/>
      <c r="Q15" s="239"/>
      <c r="R15" s="240"/>
      <c r="S15" s="241"/>
      <c r="T15" s="30"/>
      <c r="U15" s="30"/>
      <c r="V15" s="30"/>
      <c r="W15" s="30"/>
      <c r="X15" s="30"/>
      <c r="Y15" s="30"/>
      <c r="Z15" s="30"/>
    </row>
    <row r="16" spans="1:26" ht="14.25" customHeight="1" x14ac:dyDescent="0.35">
      <c r="A16" s="281"/>
      <c r="B16" s="169" t="s">
        <v>37</v>
      </c>
      <c r="C16" s="170">
        <v>43</v>
      </c>
      <c r="D16" s="171">
        <v>5</v>
      </c>
      <c r="E16" s="172"/>
      <c r="F16" s="200">
        <f t="shared" si="16"/>
        <v>30816.666666666668</v>
      </c>
      <c r="G16" s="201">
        <f t="shared" si="17"/>
        <v>0</v>
      </c>
      <c r="H16" s="202">
        <f t="shared" si="18"/>
        <v>30816.666666666668</v>
      </c>
      <c r="I16" s="200">
        <f t="shared" ref="I16:J16" si="20">15%*F16</f>
        <v>4622.5</v>
      </c>
      <c r="J16" s="202">
        <f t="shared" si="20"/>
        <v>0</v>
      </c>
      <c r="K16" s="173"/>
      <c r="L16" s="220"/>
      <c r="M16" s="173"/>
      <c r="N16" s="220"/>
      <c r="O16" s="188"/>
      <c r="P16" s="188"/>
      <c r="Q16" s="242"/>
      <c r="R16" s="243"/>
      <c r="S16" s="244"/>
      <c r="T16" s="30"/>
      <c r="U16" s="30"/>
      <c r="V16" s="30"/>
      <c r="W16" s="30"/>
      <c r="X16" s="30"/>
      <c r="Y16" s="30"/>
      <c r="Z16" s="30"/>
    </row>
    <row r="17" spans="1:26" ht="14.25" customHeight="1" thickBot="1" x14ac:dyDescent="0.4">
      <c r="A17" s="282"/>
      <c r="B17" s="174" t="s">
        <v>38</v>
      </c>
      <c r="C17" s="183">
        <v>75</v>
      </c>
      <c r="D17" s="176">
        <v>7</v>
      </c>
      <c r="E17" s="177"/>
      <c r="F17" s="203">
        <f t="shared" si="16"/>
        <v>75250</v>
      </c>
      <c r="G17" s="204">
        <f t="shared" si="17"/>
        <v>0</v>
      </c>
      <c r="H17" s="205">
        <f t="shared" si="18"/>
        <v>75250</v>
      </c>
      <c r="I17" s="206">
        <f t="shared" ref="I17:J17" si="21">15%*F17</f>
        <v>11287.5</v>
      </c>
      <c r="J17" s="207">
        <f t="shared" si="21"/>
        <v>0</v>
      </c>
      <c r="K17" s="173"/>
      <c r="L17" s="220"/>
      <c r="M17" s="223"/>
      <c r="N17" s="225"/>
      <c r="O17" s="188"/>
      <c r="P17" s="188"/>
      <c r="Q17" s="245"/>
      <c r="R17" s="246"/>
      <c r="S17" s="247"/>
      <c r="T17" s="30"/>
      <c r="U17" s="30"/>
      <c r="V17" s="30"/>
      <c r="W17" s="30"/>
      <c r="X17" s="30"/>
      <c r="Y17" s="30"/>
      <c r="Z17" s="30"/>
    </row>
    <row r="18" spans="1:26" ht="14.25" customHeight="1" thickBot="1" x14ac:dyDescent="0.4">
      <c r="A18" s="178"/>
      <c r="B18" s="179"/>
      <c r="C18" s="180" t="s">
        <v>41</v>
      </c>
      <c r="D18" s="181">
        <f t="shared" ref="D18:J18" si="22">SUM(D15:D17)</f>
        <v>17</v>
      </c>
      <c r="E18" s="182">
        <f t="shared" si="22"/>
        <v>0</v>
      </c>
      <c r="F18" s="208">
        <f t="shared" si="22"/>
        <v>125416.66666666667</v>
      </c>
      <c r="G18" s="210">
        <f t="shared" si="22"/>
        <v>0</v>
      </c>
      <c r="H18" s="209">
        <f t="shared" si="22"/>
        <v>125416.66666666667</v>
      </c>
      <c r="I18" s="208">
        <f t="shared" si="22"/>
        <v>18812.5</v>
      </c>
      <c r="J18" s="209">
        <f t="shared" si="22"/>
        <v>0</v>
      </c>
      <c r="K18" s="231"/>
      <c r="L18" s="233"/>
      <c r="M18" s="237"/>
      <c r="N18" s="238"/>
      <c r="O18" s="226"/>
      <c r="P18" s="227"/>
      <c r="Q18" s="208">
        <f t="shared" ref="Q18:R18" si="23">F18+I18+M18+O18</f>
        <v>144229.16666666669</v>
      </c>
      <c r="R18" s="210">
        <f t="shared" si="23"/>
        <v>0</v>
      </c>
      <c r="S18" s="209">
        <f>SUM(Q18:R18)</f>
        <v>144229.16666666669</v>
      </c>
      <c r="T18" s="57"/>
      <c r="U18" s="57"/>
      <c r="V18" s="57"/>
      <c r="W18" s="57"/>
      <c r="X18" s="57"/>
      <c r="Y18" s="57"/>
      <c r="Z18" s="57"/>
    </row>
    <row r="19" spans="1:26" ht="14.25" customHeight="1" x14ac:dyDescent="0.35">
      <c r="A19" s="280" t="s">
        <v>44</v>
      </c>
      <c r="B19" s="164" t="s">
        <v>36</v>
      </c>
      <c r="C19" s="165">
        <v>27</v>
      </c>
      <c r="D19" s="166">
        <v>6</v>
      </c>
      <c r="E19" s="167"/>
      <c r="F19" s="197">
        <f t="shared" ref="F19:F21" si="24">D19*C19*1720/12</f>
        <v>23220</v>
      </c>
      <c r="G19" s="198">
        <f t="shared" ref="G19:G21" si="25">E19*C19*1720/12</f>
        <v>0</v>
      </c>
      <c r="H19" s="199">
        <f t="shared" ref="H19:H21" si="26">F19+G19</f>
        <v>23220</v>
      </c>
      <c r="I19" s="211">
        <f t="shared" ref="I19:J19" si="27">15%*F19</f>
        <v>3483</v>
      </c>
      <c r="J19" s="212">
        <f t="shared" si="27"/>
        <v>0</v>
      </c>
      <c r="K19" s="173"/>
      <c r="L19" s="220"/>
      <c r="M19" s="215"/>
      <c r="N19" s="217"/>
      <c r="O19" s="188"/>
      <c r="P19" s="188"/>
      <c r="Q19" s="239"/>
      <c r="R19" s="240"/>
      <c r="S19" s="241"/>
      <c r="T19" s="30"/>
      <c r="U19" s="30"/>
      <c r="V19" s="30"/>
      <c r="W19" s="30"/>
      <c r="X19" s="30"/>
      <c r="Y19" s="30"/>
      <c r="Z19" s="30"/>
    </row>
    <row r="20" spans="1:26" ht="14.25" customHeight="1" x14ac:dyDescent="0.35">
      <c r="A20" s="281"/>
      <c r="B20" s="169" t="s">
        <v>37</v>
      </c>
      <c r="C20" s="170">
        <v>43</v>
      </c>
      <c r="D20" s="171">
        <v>6</v>
      </c>
      <c r="E20" s="172"/>
      <c r="F20" s="200">
        <f t="shared" si="24"/>
        <v>36980</v>
      </c>
      <c r="G20" s="201">
        <f t="shared" si="25"/>
        <v>0</v>
      </c>
      <c r="H20" s="202">
        <f t="shared" si="26"/>
        <v>36980</v>
      </c>
      <c r="I20" s="200">
        <f t="shared" ref="I20:J20" si="28">15%*F20</f>
        <v>5547</v>
      </c>
      <c r="J20" s="202">
        <f t="shared" si="28"/>
        <v>0</v>
      </c>
      <c r="K20" s="173"/>
      <c r="L20" s="220"/>
      <c r="M20" s="173"/>
      <c r="N20" s="220"/>
      <c r="O20" s="188"/>
      <c r="P20" s="188"/>
      <c r="Q20" s="242"/>
      <c r="R20" s="243"/>
      <c r="S20" s="244"/>
      <c r="T20" s="30"/>
      <c r="U20" s="30"/>
      <c r="V20" s="30"/>
      <c r="W20" s="30"/>
      <c r="X20" s="30"/>
      <c r="Y20" s="30"/>
      <c r="Z20" s="30"/>
    </row>
    <row r="21" spans="1:26" ht="14.25" customHeight="1" thickBot="1" x14ac:dyDescent="0.4">
      <c r="A21" s="282"/>
      <c r="B21" s="174" t="s">
        <v>38</v>
      </c>
      <c r="C21" s="183">
        <v>75</v>
      </c>
      <c r="D21" s="176">
        <v>6</v>
      </c>
      <c r="E21" s="177"/>
      <c r="F21" s="203">
        <f t="shared" si="24"/>
        <v>64500</v>
      </c>
      <c r="G21" s="204">
        <f t="shared" si="25"/>
        <v>0</v>
      </c>
      <c r="H21" s="205">
        <f t="shared" si="26"/>
        <v>64500</v>
      </c>
      <c r="I21" s="206">
        <f t="shared" ref="I21:J21" si="29">15%*F21</f>
        <v>9675</v>
      </c>
      <c r="J21" s="207">
        <f t="shared" si="29"/>
        <v>0</v>
      </c>
      <c r="K21" s="173"/>
      <c r="L21" s="220"/>
      <c r="M21" s="223"/>
      <c r="N21" s="225"/>
      <c r="O21" s="188"/>
      <c r="P21" s="188"/>
      <c r="Q21" s="245"/>
      <c r="R21" s="246"/>
      <c r="S21" s="247"/>
      <c r="T21" s="30"/>
      <c r="U21" s="30"/>
      <c r="V21" s="30"/>
      <c r="W21" s="30"/>
      <c r="X21" s="30"/>
      <c r="Y21" s="30"/>
      <c r="Z21" s="30"/>
    </row>
    <row r="22" spans="1:26" ht="14.25" customHeight="1" thickBot="1" x14ac:dyDescent="0.4">
      <c r="A22" s="178"/>
      <c r="B22" s="179"/>
      <c r="C22" s="180" t="s">
        <v>43</v>
      </c>
      <c r="D22" s="181">
        <f t="shared" ref="D22:J22" si="30">SUM(D19:D21)</f>
        <v>18</v>
      </c>
      <c r="E22" s="182">
        <f t="shared" si="30"/>
        <v>0</v>
      </c>
      <c r="F22" s="208">
        <f t="shared" si="30"/>
        <v>124700</v>
      </c>
      <c r="G22" s="210">
        <f t="shared" si="30"/>
        <v>0</v>
      </c>
      <c r="H22" s="209">
        <f t="shared" si="30"/>
        <v>124700</v>
      </c>
      <c r="I22" s="208">
        <f t="shared" si="30"/>
        <v>18705</v>
      </c>
      <c r="J22" s="209">
        <f t="shared" si="30"/>
        <v>0</v>
      </c>
      <c r="K22" s="231"/>
      <c r="L22" s="233"/>
      <c r="M22" s="237"/>
      <c r="N22" s="238"/>
      <c r="O22" s="226"/>
      <c r="P22" s="227"/>
      <c r="Q22" s="208">
        <f t="shared" ref="Q22:R22" si="31">F22+I22+M22+O22</f>
        <v>143405</v>
      </c>
      <c r="R22" s="210">
        <f t="shared" si="31"/>
        <v>0</v>
      </c>
      <c r="S22" s="209">
        <f>SUM(Q22:R22)</f>
        <v>143405</v>
      </c>
      <c r="T22" s="57"/>
      <c r="U22" s="57"/>
      <c r="V22" s="57"/>
      <c r="W22" s="57"/>
      <c r="X22" s="57"/>
      <c r="Y22" s="57"/>
      <c r="Z22" s="57"/>
    </row>
    <row r="23" spans="1:26" ht="14.25" customHeight="1" x14ac:dyDescent="0.35">
      <c r="A23" s="280" t="s">
        <v>46</v>
      </c>
      <c r="B23" s="164" t="s">
        <v>36</v>
      </c>
      <c r="C23" s="165">
        <v>27</v>
      </c>
      <c r="D23" s="166"/>
      <c r="E23" s="167">
        <v>15</v>
      </c>
      <c r="F23" s="197">
        <f t="shared" ref="F23:F25" si="32">D23*C23*1720/12</f>
        <v>0</v>
      </c>
      <c r="G23" s="198">
        <f t="shared" ref="G23:G25" si="33">E23*C23*1720/12</f>
        <v>58050</v>
      </c>
      <c r="H23" s="199">
        <f t="shared" ref="H23:H25" si="34">(F23+G23)</f>
        <v>58050</v>
      </c>
      <c r="I23" s="211">
        <f t="shared" ref="I23:J23" si="35">15%*F23</f>
        <v>0</v>
      </c>
      <c r="J23" s="212">
        <f t="shared" si="35"/>
        <v>8707.5</v>
      </c>
      <c r="K23" s="173"/>
      <c r="L23" s="220"/>
      <c r="M23" s="215"/>
      <c r="N23" s="217"/>
      <c r="O23" s="188"/>
      <c r="P23" s="188"/>
      <c r="Q23" s="239"/>
      <c r="R23" s="240"/>
      <c r="S23" s="241"/>
      <c r="T23" s="30"/>
      <c r="U23" s="30"/>
      <c r="V23" s="30"/>
      <c r="W23" s="30"/>
      <c r="X23" s="30"/>
      <c r="Y23" s="30"/>
      <c r="Z23" s="30"/>
    </row>
    <row r="24" spans="1:26" ht="14.25" customHeight="1" x14ac:dyDescent="0.35">
      <c r="A24" s="281"/>
      <c r="B24" s="169" t="s">
        <v>37</v>
      </c>
      <c r="C24" s="170">
        <v>43</v>
      </c>
      <c r="D24" s="171"/>
      <c r="E24" s="172">
        <v>13</v>
      </c>
      <c r="F24" s="200">
        <f t="shared" si="32"/>
        <v>0</v>
      </c>
      <c r="G24" s="201">
        <f t="shared" si="33"/>
        <v>80123.333333333328</v>
      </c>
      <c r="H24" s="202">
        <f t="shared" si="34"/>
        <v>80123.333333333328</v>
      </c>
      <c r="I24" s="200">
        <f t="shared" ref="I24:J24" si="36">15%*F24</f>
        <v>0</v>
      </c>
      <c r="J24" s="202">
        <f t="shared" si="36"/>
        <v>12018.499999999998</v>
      </c>
      <c r="K24" s="173"/>
      <c r="L24" s="220"/>
      <c r="M24" s="173"/>
      <c r="N24" s="220"/>
      <c r="O24" s="188"/>
      <c r="P24" s="188"/>
      <c r="Q24" s="242"/>
      <c r="R24" s="243"/>
      <c r="S24" s="244"/>
      <c r="T24" s="30"/>
      <c r="U24" s="30"/>
      <c r="V24" s="30"/>
      <c r="W24" s="30"/>
      <c r="X24" s="30"/>
      <c r="Y24" s="30"/>
      <c r="Z24" s="30"/>
    </row>
    <row r="25" spans="1:26" ht="14.25" customHeight="1" thickBot="1" x14ac:dyDescent="0.4">
      <c r="A25" s="282"/>
      <c r="B25" s="174" t="s">
        <v>38</v>
      </c>
      <c r="C25" s="183">
        <v>75</v>
      </c>
      <c r="D25" s="176"/>
      <c r="E25" s="177">
        <v>7</v>
      </c>
      <c r="F25" s="203">
        <f t="shared" si="32"/>
        <v>0</v>
      </c>
      <c r="G25" s="204">
        <f t="shared" si="33"/>
        <v>75250</v>
      </c>
      <c r="H25" s="205">
        <f t="shared" si="34"/>
        <v>75250</v>
      </c>
      <c r="I25" s="206">
        <f t="shared" ref="I25:J25" si="37">15%*F25</f>
        <v>0</v>
      </c>
      <c r="J25" s="207">
        <f t="shared" si="37"/>
        <v>11287.5</v>
      </c>
      <c r="K25" s="173"/>
      <c r="L25" s="220"/>
      <c r="M25" s="223"/>
      <c r="N25" s="225"/>
      <c r="O25" s="188"/>
      <c r="P25" s="188"/>
      <c r="Q25" s="245"/>
      <c r="R25" s="246"/>
      <c r="S25" s="247"/>
      <c r="T25" s="30"/>
      <c r="U25" s="30"/>
      <c r="V25" s="30"/>
      <c r="W25" s="30"/>
      <c r="X25" s="30"/>
      <c r="Y25" s="30"/>
      <c r="Z25" s="30"/>
    </row>
    <row r="26" spans="1:26" ht="15" customHeight="1" thickBot="1" x14ac:dyDescent="0.4">
      <c r="A26" s="186"/>
      <c r="B26" s="179"/>
      <c r="C26" s="180" t="s">
        <v>45</v>
      </c>
      <c r="D26" s="181">
        <f t="shared" ref="D26:J26" si="38">SUM(D23:D25)</f>
        <v>0</v>
      </c>
      <c r="E26" s="182">
        <f t="shared" si="38"/>
        <v>35</v>
      </c>
      <c r="F26" s="208">
        <f t="shared" si="38"/>
        <v>0</v>
      </c>
      <c r="G26" s="210">
        <f t="shared" si="38"/>
        <v>213423.33333333331</v>
      </c>
      <c r="H26" s="209">
        <f t="shared" si="38"/>
        <v>213423.33333333331</v>
      </c>
      <c r="I26" s="208">
        <f t="shared" si="38"/>
        <v>0</v>
      </c>
      <c r="J26" s="209">
        <f t="shared" si="38"/>
        <v>32013.5</v>
      </c>
      <c r="K26" s="234"/>
      <c r="L26" s="236"/>
      <c r="M26" s="237"/>
      <c r="N26" s="238"/>
      <c r="O26" s="226"/>
      <c r="P26" s="227"/>
      <c r="Q26" s="208">
        <f t="shared" ref="Q26:R26" si="39">F26+I26+M26+O26</f>
        <v>0</v>
      </c>
      <c r="R26" s="210">
        <f t="shared" si="39"/>
        <v>245436.83333333331</v>
      </c>
      <c r="S26" s="209">
        <f>SUM(Q26:R26)</f>
        <v>245436.83333333331</v>
      </c>
      <c r="T26" s="57"/>
      <c r="U26" s="57"/>
      <c r="V26" s="57"/>
      <c r="W26" s="57"/>
      <c r="X26" s="57"/>
      <c r="Y26" s="57"/>
      <c r="Z26" s="57"/>
    </row>
    <row r="27" spans="1:26" ht="12" customHeight="1" thickBot="1" x14ac:dyDescent="0.4">
      <c r="A27" s="168"/>
      <c r="B27" s="168"/>
      <c r="C27" s="187"/>
      <c r="D27" s="168"/>
      <c r="E27" s="16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30"/>
      <c r="U27" s="30"/>
      <c r="V27" s="30"/>
      <c r="W27" s="30"/>
      <c r="X27" s="30"/>
      <c r="Y27" s="30"/>
      <c r="Z27" s="30"/>
    </row>
    <row r="28" spans="1:26" ht="14.25" customHeight="1" thickBot="1" x14ac:dyDescent="0.4">
      <c r="A28" s="283" t="s">
        <v>58</v>
      </c>
      <c r="B28" s="284"/>
      <c r="C28" s="285"/>
      <c r="D28" s="181">
        <f t="shared" ref="D28:J28" si="40">D10+D14+D18+D22+D26</f>
        <v>55</v>
      </c>
      <c r="E28" s="182">
        <f t="shared" si="40"/>
        <v>35</v>
      </c>
      <c r="F28" s="208">
        <f t="shared" si="40"/>
        <v>350450</v>
      </c>
      <c r="G28" s="210">
        <f t="shared" si="40"/>
        <v>213423.33333333331</v>
      </c>
      <c r="H28" s="209">
        <f t="shared" si="40"/>
        <v>563873.33333333326</v>
      </c>
      <c r="I28" s="208">
        <f t="shared" si="40"/>
        <v>52567.5</v>
      </c>
      <c r="J28" s="209">
        <f t="shared" si="40"/>
        <v>32013.5</v>
      </c>
      <c r="K28" s="248">
        <v>1000</v>
      </c>
      <c r="L28" s="249">
        <v>1000</v>
      </c>
      <c r="M28" s="208">
        <f t="shared" ref="M28:P28" si="41">M10+M14+M18+M22+M26</f>
        <v>0</v>
      </c>
      <c r="N28" s="209">
        <f t="shared" si="41"/>
        <v>0</v>
      </c>
      <c r="O28" s="208">
        <f t="shared" si="41"/>
        <v>0</v>
      </c>
      <c r="P28" s="209">
        <f t="shared" si="41"/>
        <v>0</v>
      </c>
      <c r="Q28" s="208">
        <f t="shared" ref="Q28:R28" si="42">Q10+Q14+Q18+Q22+Q26+K28</f>
        <v>404017.5</v>
      </c>
      <c r="R28" s="210">
        <f t="shared" si="42"/>
        <v>246436.83333333331</v>
      </c>
      <c r="S28" s="209">
        <f>S10+S14+S18+S22+S26+K28+L28</f>
        <v>650454.33333333326</v>
      </c>
      <c r="T28" s="30"/>
      <c r="U28" s="30"/>
      <c r="V28" s="30"/>
      <c r="W28" s="30"/>
      <c r="X28" s="30"/>
      <c r="Y28" s="30"/>
      <c r="Z28" s="30"/>
    </row>
    <row r="29" spans="1:26" ht="14.25" customHeight="1" thickBot="1" x14ac:dyDescent="0.4">
      <c r="A29" s="195"/>
      <c r="B29" s="195"/>
      <c r="C29" s="195"/>
      <c r="D29" s="30"/>
      <c r="E29" s="30"/>
      <c r="F29" s="30"/>
      <c r="G29" s="30"/>
      <c r="H29" s="53"/>
      <c r="I29" s="30"/>
      <c r="J29" s="30"/>
      <c r="K29" s="59"/>
      <c r="L29" s="30"/>
      <c r="M29" s="30"/>
      <c r="N29" s="30"/>
      <c r="O29" s="30"/>
      <c r="P29" s="30"/>
      <c r="Q29" s="77"/>
      <c r="R29" s="77"/>
      <c r="S29" s="77"/>
      <c r="T29" s="30"/>
      <c r="U29" s="30"/>
      <c r="V29" s="30"/>
      <c r="W29" s="30"/>
      <c r="X29" s="30"/>
      <c r="Y29" s="30"/>
      <c r="Z29" s="30"/>
    </row>
    <row r="30" spans="1:26" ht="15.75" customHeight="1" thickBot="1" x14ac:dyDescent="0.4">
      <c r="A30" s="273" t="s">
        <v>59</v>
      </c>
      <c r="B30" s="274"/>
      <c r="C30" s="250">
        <f>60%*Q28+35%*R28</f>
        <v>328663.39166666666</v>
      </c>
      <c r="D30" s="30"/>
      <c r="E30" s="30"/>
      <c r="F30" s="30"/>
      <c r="G30" s="30"/>
      <c r="H30" s="30"/>
      <c r="I30" s="30"/>
      <c r="J30" s="30"/>
      <c r="K30" s="5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 thickBot="1" x14ac:dyDescent="0.4">
      <c r="A31" s="273" t="s">
        <v>86</v>
      </c>
      <c r="B31" s="274"/>
      <c r="C31" s="250">
        <f>ROUND(0.6*Q28,2)</f>
        <v>242410.5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spans="1:26" ht="15.75" customHeight="1" thickBot="1" x14ac:dyDescent="0.4">
      <c r="A32" s="273" t="s">
        <v>85</v>
      </c>
      <c r="B32" s="274"/>
      <c r="C32" s="250">
        <f>C30-C31</f>
        <v>86252.891666666663</v>
      </c>
      <c r="D32" s="251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</row>
    <row r="33" spans="1:26" ht="14.25" customHeight="1" x14ac:dyDescent="0.35">
      <c r="A33" s="30"/>
      <c r="B33" s="30"/>
      <c r="C33" s="78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thickBot="1" x14ac:dyDescent="0.4">
      <c r="A34" s="195"/>
      <c r="B34" s="195"/>
      <c r="C34" s="78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spans="1:26" ht="14.25" customHeight="1" thickBot="1" x14ac:dyDescent="0.4">
      <c r="A35" s="275" t="s">
        <v>51</v>
      </c>
      <c r="B35" s="189" t="s">
        <v>36</v>
      </c>
      <c r="C35" s="190">
        <f t="shared" ref="C35:D37" si="43">D23+D19+D15+D11+D7</f>
        <v>21</v>
      </c>
      <c r="D35" s="191">
        <f t="shared" si="43"/>
        <v>15</v>
      </c>
      <c r="E35" s="191">
        <f t="shared" ref="E35:E37" si="44">SUM(C35:D35)</f>
        <v>36</v>
      </c>
      <c r="F35" s="30"/>
      <c r="G35" s="30"/>
      <c r="H35" s="53"/>
      <c r="I35" s="30"/>
      <c r="J35" s="30"/>
      <c r="K35" s="5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thickBot="1" x14ac:dyDescent="0.4">
      <c r="A36" s="276"/>
      <c r="B36" s="192" t="s">
        <v>37</v>
      </c>
      <c r="C36" s="190">
        <f t="shared" si="43"/>
        <v>21</v>
      </c>
      <c r="D36" s="191">
        <f t="shared" si="43"/>
        <v>13</v>
      </c>
      <c r="E36" s="191">
        <f t="shared" si="44"/>
        <v>34</v>
      </c>
      <c r="F36" s="30"/>
      <c r="G36" s="30"/>
      <c r="H36" s="53"/>
      <c r="I36" s="30"/>
      <c r="J36" s="30"/>
      <c r="K36" s="5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thickBot="1" x14ac:dyDescent="0.4">
      <c r="A37" s="277"/>
      <c r="B37" s="193" t="s">
        <v>38</v>
      </c>
      <c r="C37" s="190">
        <f t="shared" si="43"/>
        <v>13</v>
      </c>
      <c r="D37" s="191">
        <f t="shared" si="43"/>
        <v>7</v>
      </c>
      <c r="E37" s="191">
        <f t="shared" si="44"/>
        <v>20</v>
      </c>
      <c r="F37" s="30"/>
      <c r="G37" s="30"/>
      <c r="H37" s="53"/>
      <c r="I37" s="30"/>
      <c r="J37" s="30"/>
      <c r="K37" s="5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thickBot="1" x14ac:dyDescent="0.4">
      <c r="A38" s="80"/>
      <c r="B38" s="194" t="s">
        <v>52</v>
      </c>
      <c r="C38" s="190">
        <f t="shared" ref="C38:E38" si="45">SUM(C35:C37)</f>
        <v>55</v>
      </c>
      <c r="D38" s="191">
        <f t="shared" si="45"/>
        <v>35</v>
      </c>
      <c r="E38" s="191">
        <f t="shared" si="45"/>
        <v>90</v>
      </c>
      <c r="F38" s="30"/>
      <c r="G38" s="30"/>
      <c r="H38" s="53"/>
      <c r="I38" s="30"/>
      <c r="J38" s="30"/>
      <c r="K38" s="5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35">
      <c r="A39" s="30"/>
      <c r="B39" s="30"/>
      <c r="C39" s="53"/>
      <c r="D39" s="30"/>
      <c r="E39" s="30"/>
      <c r="F39" s="30"/>
      <c r="G39" s="30"/>
      <c r="H39" s="53"/>
      <c r="I39" s="30"/>
      <c r="J39" s="30"/>
      <c r="K39" s="5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35">
      <c r="A40" s="30"/>
      <c r="B40" s="30"/>
      <c r="C40" s="53"/>
      <c r="D40" s="30"/>
      <c r="E40" s="30"/>
      <c r="F40" s="30"/>
      <c r="G40" s="30"/>
      <c r="H40" s="53"/>
      <c r="I40" s="30"/>
      <c r="J40" s="30"/>
      <c r="K40" s="5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35">
      <c r="A41" s="30"/>
      <c r="B41" s="30"/>
      <c r="C41" s="53"/>
      <c r="D41" s="30"/>
      <c r="E41" s="30"/>
      <c r="F41" s="30"/>
      <c r="G41" s="30"/>
      <c r="H41" s="53"/>
      <c r="I41" s="30"/>
      <c r="J41" s="30"/>
      <c r="K41" s="5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35">
      <c r="A42" s="30"/>
      <c r="B42" s="30"/>
      <c r="C42" s="53"/>
      <c r="D42" s="30"/>
      <c r="E42" s="30"/>
      <c r="F42" s="30"/>
      <c r="G42" s="30"/>
      <c r="H42" s="53"/>
      <c r="I42" s="30"/>
      <c r="J42" s="30"/>
      <c r="K42" s="5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35">
      <c r="A43" s="30"/>
      <c r="B43" s="30"/>
      <c r="C43" s="53"/>
      <c r="D43" s="30"/>
      <c r="E43" s="30"/>
      <c r="F43" s="30"/>
      <c r="G43" s="30"/>
      <c r="H43" s="53"/>
      <c r="I43" s="30"/>
      <c r="J43" s="30"/>
      <c r="K43" s="5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35">
      <c r="A44" s="30"/>
      <c r="B44" s="30"/>
      <c r="C44" s="53"/>
      <c r="D44" s="30"/>
      <c r="E44" s="30"/>
      <c r="F44" s="30"/>
      <c r="G44" s="30"/>
      <c r="H44" s="53"/>
      <c r="I44" s="30"/>
      <c r="J44" s="30"/>
      <c r="K44" s="76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35">
      <c r="A45" s="30"/>
      <c r="B45" s="30"/>
      <c r="C45" s="53"/>
      <c r="D45" s="30"/>
      <c r="E45" s="30"/>
      <c r="F45" s="30"/>
      <c r="G45" s="30"/>
      <c r="H45" s="53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35">
      <c r="A46" s="30"/>
      <c r="B46" s="30"/>
      <c r="C46" s="53"/>
      <c r="D46" s="30"/>
      <c r="E46" s="30"/>
      <c r="F46" s="30"/>
      <c r="G46" s="30"/>
      <c r="H46" s="53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35">
      <c r="A47" s="30"/>
      <c r="B47" s="30"/>
      <c r="C47" s="53"/>
      <c r="D47" s="30"/>
      <c r="E47" s="30"/>
      <c r="F47" s="30"/>
      <c r="G47" s="30"/>
      <c r="H47" s="53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35">
      <c r="A48" s="30"/>
      <c r="B48" s="30"/>
      <c r="C48" s="30"/>
      <c r="D48" s="30"/>
      <c r="E48" s="30"/>
      <c r="F48" s="30"/>
      <c r="G48" s="30"/>
      <c r="H48" s="53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35">
      <c r="A49" s="30"/>
      <c r="B49" s="30"/>
      <c r="C49" s="30"/>
      <c r="D49" s="30"/>
      <c r="E49" s="30"/>
      <c r="F49" s="30"/>
      <c r="G49" s="30"/>
      <c r="H49" s="53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35">
      <c r="A50" s="30"/>
      <c r="B50" s="30"/>
      <c r="C50" s="30"/>
      <c r="D50" s="30"/>
      <c r="E50" s="30"/>
      <c r="F50" s="30"/>
      <c r="G50" s="30"/>
      <c r="H50" s="53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35">
      <c r="A51" s="30"/>
      <c r="B51" s="30"/>
      <c r="C51" s="30"/>
      <c r="D51" s="30"/>
      <c r="E51" s="30"/>
      <c r="F51" s="30"/>
      <c r="G51" s="30"/>
      <c r="H51" s="53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3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3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3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3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3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3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3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3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3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3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3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3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3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3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19">
    <mergeCell ref="O5:P5"/>
    <mergeCell ref="Q5:S5"/>
    <mergeCell ref="A5:E5"/>
    <mergeCell ref="F5:H5"/>
    <mergeCell ref="I5:J5"/>
    <mergeCell ref="K5:L5"/>
    <mergeCell ref="M5:N5"/>
    <mergeCell ref="D33:N34"/>
    <mergeCell ref="A30:B30"/>
    <mergeCell ref="A35:A37"/>
    <mergeCell ref="B6:C6"/>
    <mergeCell ref="A7:A9"/>
    <mergeCell ref="A11:A13"/>
    <mergeCell ref="A15:A17"/>
    <mergeCell ref="A19:A21"/>
    <mergeCell ref="A23:A25"/>
    <mergeCell ref="A28:C28"/>
    <mergeCell ref="A31:B31"/>
    <mergeCell ref="A32:B32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36" sqref="G36"/>
    </sheetView>
  </sheetViews>
  <sheetFormatPr defaultColWidth="14.453125" defaultRowHeight="15" customHeight="1" x14ac:dyDescent="0.35"/>
  <cols>
    <col min="1" max="1" width="17" customWidth="1"/>
    <col min="2" max="3" width="14.36328125" customWidth="1"/>
    <col min="4" max="4" width="10.6328125" customWidth="1"/>
    <col min="5" max="5" width="12.453125" customWidth="1"/>
    <col min="6" max="10" width="14.36328125" customWidth="1"/>
    <col min="11" max="12" width="20.453125" customWidth="1"/>
    <col min="13" max="26" width="14.36328125" customWidth="1"/>
  </cols>
  <sheetData>
    <row r="1" spans="1:26" ht="14.2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2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thickBo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41.25" customHeight="1" thickBot="1" x14ac:dyDescent="0.4">
      <c r="A5" s="291" t="s">
        <v>60</v>
      </c>
      <c r="B5" s="291"/>
      <c r="C5" s="291"/>
      <c r="D5" s="291"/>
      <c r="E5" s="291"/>
      <c r="F5" s="292" t="s">
        <v>54</v>
      </c>
      <c r="G5" s="289"/>
      <c r="H5" s="293"/>
      <c r="I5" s="292" t="s">
        <v>55</v>
      </c>
      <c r="J5" s="290"/>
      <c r="K5" s="286" t="s">
        <v>20</v>
      </c>
      <c r="L5" s="294"/>
      <c r="M5" s="286" t="s">
        <v>21</v>
      </c>
      <c r="N5" s="294"/>
      <c r="O5" s="286" t="s">
        <v>22</v>
      </c>
      <c r="P5" s="287"/>
      <c r="Q5" s="288" t="s">
        <v>56</v>
      </c>
      <c r="R5" s="289"/>
      <c r="S5" s="290"/>
      <c r="T5" s="4"/>
      <c r="U5" s="4"/>
      <c r="V5" s="4"/>
      <c r="W5" s="4"/>
      <c r="X5" s="4"/>
      <c r="Y5" s="4"/>
      <c r="Z5" s="4"/>
    </row>
    <row r="6" spans="1:26" ht="14.25" customHeight="1" thickBot="1" x14ac:dyDescent="0.4">
      <c r="A6" s="151"/>
      <c r="B6" s="278" t="s">
        <v>57</v>
      </c>
      <c r="C6" s="279"/>
      <c r="D6" s="152" t="s">
        <v>26</v>
      </c>
      <c r="E6" s="153" t="s">
        <v>27</v>
      </c>
      <c r="F6" s="152" t="s">
        <v>28</v>
      </c>
      <c r="G6" s="154" t="s">
        <v>29</v>
      </c>
      <c r="H6" s="155" t="s">
        <v>30</v>
      </c>
      <c r="I6" s="152" t="s">
        <v>28</v>
      </c>
      <c r="J6" s="156" t="s">
        <v>29</v>
      </c>
      <c r="K6" s="157" t="s">
        <v>31</v>
      </c>
      <c r="L6" s="158" t="s">
        <v>32</v>
      </c>
      <c r="M6" s="159" t="s">
        <v>31</v>
      </c>
      <c r="N6" s="160" t="s">
        <v>32</v>
      </c>
      <c r="O6" s="159" t="s">
        <v>31</v>
      </c>
      <c r="P6" s="161" t="s">
        <v>32</v>
      </c>
      <c r="Q6" s="162" t="s">
        <v>31</v>
      </c>
      <c r="R6" s="154" t="s">
        <v>32</v>
      </c>
      <c r="S6" s="163" t="s">
        <v>30</v>
      </c>
      <c r="T6" s="9"/>
      <c r="U6" s="9"/>
      <c r="V6" s="9"/>
      <c r="W6" s="9"/>
      <c r="X6" s="9"/>
      <c r="Y6" s="9"/>
      <c r="Z6" s="9"/>
    </row>
    <row r="7" spans="1:26" ht="14.25" customHeight="1" x14ac:dyDescent="0.35">
      <c r="A7" s="280" t="s">
        <v>35</v>
      </c>
      <c r="B7" s="164" t="s">
        <v>36</v>
      </c>
      <c r="C7" s="165">
        <v>27</v>
      </c>
      <c r="D7" s="166">
        <v>10</v>
      </c>
      <c r="E7" s="167"/>
      <c r="F7" s="197">
        <f t="shared" ref="F7:F9" si="0">D7*C7*1720/12</f>
        <v>38700</v>
      </c>
      <c r="G7" s="198">
        <f t="shared" ref="G7:G9" si="1">E7*C7*1720/12</f>
        <v>0</v>
      </c>
      <c r="H7" s="199">
        <f t="shared" ref="H7:H9" si="2">F7+G7</f>
        <v>38700</v>
      </c>
      <c r="I7" s="197">
        <f t="shared" ref="I7:J7" si="3">15%*F7</f>
        <v>5805</v>
      </c>
      <c r="J7" s="199">
        <f t="shared" si="3"/>
        <v>0</v>
      </c>
      <c r="K7" s="213"/>
      <c r="L7" s="214"/>
      <c r="M7" s="213"/>
      <c r="N7" s="214"/>
      <c r="O7" s="188"/>
      <c r="P7" s="188"/>
      <c r="Q7" s="215"/>
      <c r="R7" s="216"/>
      <c r="S7" s="217"/>
      <c r="T7" s="30"/>
      <c r="U7" s="30"/>
      <c r="V7" s="30"/>
      <c r="W7" s="30"/>
      <c r="X7" s="30"/>
      <c r="Y7" s="30"/>
      <c r="Z7" s="30"/>
    </row>
    <row r="8" spans="1:26" ht="14.25" customHeight="1" x14ac:dyDescent="0.35">
      <c r="A8" s="281"/>
      <c r="B8" s="169" t="s">
        <v>37</v>
      </c>
      <c r="C8" s="170">
        <v>43</v>
      </c>
      <c r="D8" s="171">
        <v>5</v>
      </c>
      <c r="E8" s="172"/>
      <c r="F8" s="200">
        <f t="shared" si="0"/>
        <v>30816.666666666668</v>
      </c>
      <c r="G8" s="201">
        <f t="shared" si="1"/>
        <v>0</v>
      </c>
      <c r="H8" s="202">
        <f t="shared" si="2"/>
        <v>30816.666666666668</v>
      </c>
      <c r="I8" s="200">
        <f t="shared" ref="I8:J8" si="4">15%*F8</f>
        <v>4622.5</v>
      </c>
      <c r="J8" s="202">
        <f t="shared" si="4"/>
        <v>0</v>
      </c>
      <c r="K8" s="218"/>
      <c r="L8" s="219"/>
      <c r="M8" s="218"/>
      <c r="N8" s="219"/>
      <c r="O8" s="188"/>
      <c r="P8" s="188"/>
      <c r="Q8" s="173"/>
      <c r="R8" s="188"/>
      <c r="S8" s="220"/>
      <c r="T8" s="30"/>
      <c r="U8" s="30"/>
      <c r="V8" s="30"/>
      <c r="W8" s="30"/>
      <c r="X8" s="30"/>
      <c r="Y8" s="30"/>
      <c r="Z8" s="30"/>
    </row>
    <row r="9" spans="1:26" ht="14.25" customHeight="1" thickBot="1" x14ac:dyDescent="0.4">
      <c r="A9" s="282"/>
      <c r="B9" s="174" t="s">
        <v>38</v>
      </c>
      <c r="C9" s="175">
        <v>75</v>
      </c>
      <c r="D9" s="176"/>
      <c r="E9" s="177"/>
      <c r="F9" s="203">
        <f t="shared" si="0"/>
        <v>0</v>
      </c>
      <c r="G9" s="204">
        <f t="shared" si="1"/>
        <v>0</v>
      </c>
      <c r="H9" s="205">
        <f t="shared" si="2"/>
        <v>0</v>
      </c>
      <c r="I9" s="206">
        <f t="shared" ref="I9:J9" si="5">15%*F9</f>
        <v>0</v>
      </c>
      <c r="J9" s="207">
        <f t="shared" si="5"/>
        <v>0</v>
      </c>
      <c r="K9" s="218"/>
      <c r="L9" s="219"/>
      <c r="M9" s="221"/>
      <c r="N9" s="222"/>
      <c r="O9" s="188"/>
      <c r="P9" s="188"/>
      <c r="Q9" s="223"/>
      <c r="R9" s="224"/>
      <c r="S9" s="225"/>
      <c r="T9" s="30"/>
      <c r="U9" s="30"/>
      <c r="V9" s="30"/>
      <c r="W9" s="30"/>
      <c r="X9" s="30"/>
      <c r="Y9" s="30"/>
      <c r="Z9" s="30"/>
    </row>
    <row r="10" spans="1:26" ht="14.25" customHeight="1" thickBot="1" x14ac:dyDescent="0.4">
      <c r="A10" s="178"/>
      <c r="B10" s="179"/>
      <c r="C10" s="180" t="s">
        <v>34</v>
      </c>
      <c r="D10" s="181">
        <f t="shared" ref="D10:J10" si="6">SUM(D7:D9)</f>
        <v>15</v>
      </c>
      <c r="E10" s="182">
        <f t="shared" si="6"/>
        <v>0</v>
      </c>
      <c r="F10" s="208">
        <f t="shared" si="6"/>
        <v>69516.666666666672</v>
      </c>
      <c r="G10" s="210">
        <f t="shared" si="6"/>
        <v>0</v>
      </c>
      <c r="H10" s="209">
        <f t="shared" si="6"/>
        <v>69516.666666666672</v>
      </c>
      <c r="I10" s="208">
        <f t="shared" si="6"/>
        <v>10427.5</v>
      </c>
      <c r="J10" s="209">
        <f t="shared" si="6"/>
        <v>0</v>
      </c>
      <c r="K10" s="218"/>
      <c r="L10" s="219"/>
      <c r="M10" s="226"/>
      <c r="N10" s="227"/>
      <c r="O10" s="226"/>
      <c r="P10" s="227"/>
      <c r="Q10" s="208">
        <f t="shared" ref="Q10:R10" si="7">F10+I10+M10+O10</f>
        <v>79944.166666666672</v>
      </c>
      <c r="R10" s="210">
        <f t="shared" si="7"/>
        <v>0</v>
      </c>
      <c r="S10" s="209">
        <f>SUM(Q10:R10)</f>
        <v>79944.166666666672</v>
      </c>
      <c r="T10" s="30"/>
      <c r="U10" s="30"/>
      <c r="V10" s="30"/>
      <c r="W10" s="30"/>
      <c r="X10" s="30"/>
      <c r="Y10" s="30"/>
      <c r="Z10" s="30"/>
    </row>
    <row r="11" spans="1:26" ht="14.25" customHeight="1" x14ac:dyDescent="0.35">
      <c r="A11" s="280" t="s">
        <v>40</v>
      </c>
      <c r="B11" s="164" t="s">
        <v>36</v>
      </c>
      <c r="C11" s="165">
        <v>27</v>
      </c>
      <c r="D11" s="166"/>
      <c r="E11" s="167"/>
      <c r="F11" s="197">
        <f t="shared" ref="F11:F13" si="8">D11*C11*1720/12</f>
        <v>0</v>
      </c>
      <c r="G11" s="198">
        <f t="shared" ref="G11:G13" si="9">E11*C11*1720/12</f>
        <v>0</v>
      </c>
      <c r="H11" s="199">
        <f t="shared" ref="H11:H13" si="10">F11+G11</f>
        <v>0</v>
      </c>
      <c r="I11" s="197">
        <f t="shared" ref="I11:J11" si="11">15%*F11</f>
        <v>0</v>
      </c>
      <c r="J11" s="199">
        <f t="shared" si="11"/>
        <v>0</v>
      </c>
      <c r="K11" s="173"/>
      <c r="L11" s="220"/>
      <c r="M11" s="215"/>
      <c r="N11" s="217"/>
      <c r="O11" s="188"/>
      <c r="P11" s="188"/>
      <c r="Q11" s="228"/>
      <c r="R11" s="229"/>
      <c r="S11" s="230"/>
      <c r="T11" s="30"/>
      <c r="U11" s="30"/>
      <c r="V11" s="30"/>
      <c r="W11" s="30"/>
      <c r="X11" s="30"/>
      <c r="Y11" s="30"/>
      <c r="Z11" s="30"/>
    </row>
    <row r="12" spans="1:26" ht="14.25" customHeight="1" x14ac:dyDescent="0.35">
      <c r="A12" s="281"/>
      <c r="B12" s="169" t="s">
        <v>37</v>
      </c>
      <c r="C12" s="170">
        <v>43</v>
      </c>
      <c r="D12" s="171">
        <v>5</v>
      </c>
      <c r="E12" s="172"/>
      <c r="F12" s="200">
        <f t="shared" si="8"/>
        <v>30816.666666666668</v>
      </c>
      <c r="G12" s="201">
        <f t="shared" si="9"/>
        <v>0</v>
      </c>
      <c r="H12" s="202">
        <f t="shared" si="10"/>
        <v>30816.666666666668</v>
      </c>
      <c r="I12" s="200">
        <f t="shared" ref="I12:J12" si="12">15%*F12</f>
        <v>4622.5</v>
      </c>
      <c r="J12" s="202">
        <f t="shared" si="12"/>
        <v>0</v>
      </c>
      <c r="K12" s="173"/>
      <c r="L12" s="220"/>
      <c r="M12" s="173"/>
      <c r="N12" s="220"/>
      <c r="O12" s="188"/>
      <c r="P12" s="188"/>
      <c r="Q12" s="231"/>
      <c r="R12" s="232"/>
      <c r="S12" s="233"/>
      <c r="T12" s="30"/>
      <c r="U12" s="30"/>
      <c r="V12" s="30"/>
      <c r="W12" s="30"/>
      <c r="X12" s="30"/>
      <c r="Y12" s="30"/>
      <c r="Z12" s="30"/>
    </row>
    <row r="13" spans="1:26" ht="14.25" customHeight="1" thickBot="1" x14ac:dyDescent="0.4">
      <c r="A13" s="282"/>
      <c r="B13" s="174" t="s">
        <v>38</v>
      </c>
      <c r="C13" s="183">
        <v>75</v>
      </c>
      <c r="D13" s="176"/>
      <c r="E13" s="177"/>
      <c r="F13" s="203">
        <f t="shared" si="8"/>
        <v>0</v>
      </c>
      <c r="G13" s="204">
        <f t="shared" si="9"/>
        <v>0</v>
      </c>
      <c r="H13" s="205">
        <f t="shared" si="10"/>
        <v>0</v>
      </c>
      <c r="I13" s="206">
        <f t="shared" ref="I13:J13" si="13">15%*F13</f>
        <v>0</v>
      </c>
      <c r="J13" s="207">
        <f t="shared" si="13"/>
        <v>0</v>
      </c>
      <c r="K13" s="173"/>
      <c r="L13" s="220"/>
      <c r="M13" s="223"/>
      <c r="N13" s="225"/>
      <c r="O13" s="188"/>
      <c r="P13" s="188"/>
      <c r="Q13" s="234"/>
      <c r="R13" s="235"/>
      <c r="S13" s="236"/>
      <c r="T13" s="30"/>
      <c r="U13" s="30"/>
      <c r="V13" s="30"/>
      <c r="W13" s="30"/>
      <c r="X13" s="30"/>
      <c r="Y13" s="30"/>
      <c r="Z13" s="30"/>
    </row>
    <row r="14" spans="1:26" ht="14.25" customHeight="1" thickBot="1" x14ac:dyDescent="0.4">
      <c r="A14" s="178"/>
      <c r="B14" s="184"/>
      <c r="C14" s="180" t="s">
        <v>39</v>
      </c>
      <c r="D14" s="181">
        <f t="shared" ref="D14:J14" si="14">SUM(D11:D13)</f>
        <v>5</v>
      </c>
      <c r="E14" s="182">
        <f t="shared" si="14"/>
        <v>0</v>
      </c>
      <c r="F14" s="208">
        <f t="shared" si="14"/>
        <v>30816.666666666668</v>
      </c>
      <c r="G14" s="210">
        <f t="shared" si="14"/>
        <v>0</v>
      </c>
      <c r="H14" s="209">
        <f t="shared" si="14"/>
        <v>30816.666666666668</v>
      </c>
      <c r="I14" s="208">
        <f t="shared" si="14"/>
        <v>4622.5</v>
      </c>
      <c r="J14" s="209">
        <f t="shared" si="14"/>
        <v>0</v>
      </c>
      <c r="K14" s="231"/>
      <c r="L14" s="233"/>
      <c r="M14" s="237"/>
      <c r="N14" s="238"/>
      <c r="O14" s="226"/>
      <c r="P14" s="227"/>
      <c r="Q14" s="208">
        <f t="shared" ref="Q14:R14" si="15">F14+I14+M14+O14</f>
        <v>35439.166666666672</v>
      </c>
      <c r="R14" s="210">
        <f t="shared" si="15"/>
        <v>0</v>
      </c>
      <c r="S14" s="209">
        <f>SUM(Q14:R14)</f>
        <v>35439.166666666672</v>
      </c>
      <c r="T14" s="57"/>
      <c r="U14" s="57"/>
      <c r="V14" s="57"/>
      <c r="W14" s="57"/>
      <c r="X14" s="57"/>
      <c r="Y14" s="57"/>
      <c r="Z14" s="57"/>
    </row>
    <row r="15" spans="1:26" ht="14.25" customHeight="1" x14ac:dyDescent="0.35">
      <c r="A15" s="280" t="s">
        <v>42</v>
      </c>
      <c r="B15" s="164" t="s">
        <v>36</v>
      </c>
      <c r="C15" s="185">
        <v>27</v>
      </c>
      <c r="D15" s="166">
        <v>5</v>
      </c>
      <c r="E15" s="167"/>
      <c r="F15" s="197">
        <f t="shared" ref="F15:F17" si="16">D15*C15*1720/12</f>
        <v>19350</v>
      </c>
      <c r="G15" s="198">
        <f t="shared" ref="G15:G17" si="17">E15*C15*1720/12</f>
        <v>0</v>
      </c>
      <c r="H15" s="199">
        <f t="shared" ref="H15:H17" si="18">F15+G15</f>
        <v>19350</v>
      </c>
      <c r="I15" s="211">
        <f t="shared" ref="I15:J15" si="19">15%*F15</f>
        <v>2902.5</v>
      </c>
      <c r="J15" s="212">
        <f t="shared" si="19"/>
        <v>0</v>
      </c>
      <c r="K15" s="173"/>
      <c r="L15" s="220"/>
      <c r="M15" s="215"/>
      <c r="N15" s="217"/>
      <c r="O15" s="188"/>
      <c r="P15" s="188"/>
      <c r="Q15" s="239"/>
      <c r="R15" s="240"/>
      <c r="S15" s="241"/>
      <c r="T15" s="30"/>
      <c r="U15" s="30"/>
      <c r="V15" s="30"/>
      <c r="W15" s="30"/>
      <c r="X15" s="30"/>
      <c r="Y15" s="30"/>
      <c r="Z15" s="30"/>
    </row>
    <row r="16" spans="1:26" ht="14.25" customHeight="1" x14ac:dyDescent="0.35">
      <c r="A16" s="281"/>
      <c r="B16" s="169" t="s">
        <v>37</v>
      </c>
      <c r="C16" s="170">
        <v>43</v>
      </c>
      <c r="D16" s="171">
        <v>5</v>
      </c>
      <c r="E16" s="172"/>
      <c r="F16" s="200">
        <f t="shared" si="16"/>
        <v>30816.666666666668</v>
      </c>
      <c r="G16" s="201">
        <f t="shared" si="17"/>
        <v>0</v>
      </c>
      <c r="H16" s="202">
        <f t="shared" si="18"/>
        <v>30816.666666666668</v>
      </c>
      <c r="I16" s="200">
        <f t="shared" ref="I16:J16" si="20">15%*F16</f>
        <v>4622.5</v>
      </c>
      <c r="J16" s="202">
        <f t="shared" si="20"/>
        <v>0</v>
      </c>
      <c r="K16" s="173"/>
      <c r="L16" s="220"/>
      <c r="M16" s="173"/>
      <c r="N16" s="220"/>
      <c r="O16" s="188"/>
      <c r="P16" s="188"/>
      <c r="Q16" s="242"/>
      <c r="R16" s="243"/>
      <c r="S16" s="244"/>
      <c r="T16" s="30"/>
      <c r="U16" s="30"/>
      <c r="V16" s="30"/>
      <c r="W16" s="30"/>
      <c r="X16" s="30"/>
      <c r="Y16" s="30"/>
      <c r="Z16" s="30"/>
    </row>
    <row r="17" spans="1:26" ht="14.25" customHeight="1" thickBot="1" x14ac:dyDescent="0.4">
      <c r="A17" s="282"/>
      <c r="B17" s="174" t="s">
        <v>38</v>
      </c>
      <c r="C17" s="183">
        <v>75</v>
      </c>
      <c r="D17" s="176">
        <v>7</v>
      </c>
      <c r="E17" s="177"/>
      <c r="F17" s="203">
        <f t="shared" si="16"/>
        <v>75250</v>
      </c>
      <c r="G17" s="204">
        <f t="shared" si="17"/>
        <v>0</v>
      </c>
      <c r="H17" s="205">
        <f t="shared" si="18"/>
        <v>75250</v>
      </c>
      <c r="I17" s="206">
        <f t="shared" ref="I17:J17" si="21">15%*F17</f>
        <v>11287.5</v>
      </c>
      <c r="J17" s="207">
        <f t="shared" si="21"/>
        <v>0</v>
      </c>
      <c r="K17" s="173"/>
      <c r="L17" s="220"/>
      <c r="M17" s="223"/>
      <c r="N17" s="225"/>
      <c r="O17" s="188"/>
      <c r="P17" s="188"/>
      <c r="Q17" s="245"/>
      <c r="R17" s="246"/>
      <c r="S17" s="247"/>
      <c r="T17" s="30"/>
      <c r="U17" s="30"/>
      <c r="V17" s="30"/>
      <c r="W17" s="30"/>
      <c r="X17" s="30"/>
      <c r="Y17" s="30"/>
      <c r="Z17" s="30"/>
    </row>
    <row r="18" spans="1:26" ht="14.25" customHeight="1" thickBot="1" x14ac:dyDescent="0.4">
      <c r="A18" s="178"/>
      <c r="B18" s="179"/>
      <c r="C18" s="180" t="s">
        <v>41</v>
      </c>
      <c r="D18" s="181">
        <f t="shared" ref="D18:J18" si="22">SUM(D15:D17)</f>
        <v>17</v>
      </c>
      <c r="E18" s="182">
        <f t="shared" si="22"/>
        <v>0</v>
      </c>
      <c r="F18" s="208">
        <f t="shared" si="22"/>
        <v>125416.66666666667</v>
      </c>
      <c r="G18" s="210">
        <f t="shared" si="22"/>
        <v>0</v>
      </c>
      <c r="H18" s="209">
        <f t="shared" si="22"/>
        <v>125416.66666666667</v>
      </c>
      <c r="I18" s="208">
        <f t="shared" si="22"/>
        <v>18812.5</v>
      </c>
      <c r="J18" s="209">
        <f t="shared" si="22"/>
        <v>0</v>
      </c>
      <c r="K18" s="231"/>
      <c r="L18" s="233"/>
      <c r="M18" s="237"/>
      <c r="N18" s="238"/>
      <c r="O18" s="226"/>
      <c r="P18" s="227"/>
      <c r="Q18" s="208">
        <f t="shared" ref="Q18:R18" si="23">F18+I18+M18+O18</f>
        <v>144229.16666666669</v>
      </c>
      <c r="R18" s="210">
        <f t="shared" si="23"/>
        <v>0</v>
      </c>
      <c r="S18" s="209">
        <f>SUM(Q18:R18)</f>
        <v>144229.16666666669</v>
      </c>
      <c r="T18" s="57"/>
      <c r="U18" s="57"/>
      <c r="V18" s="57"/>
      <c r="W18" s="57"/>
      <c r="X18" s="57"/>
      <c r="Y18" s="57"/>
      <c r="Z18" s="57"/>
    </row>
    <row r="19" spans="1:26" ht="14.25" customHeight="1" x14ac:dyDescent="0.35">
      <c r="A19" s="280" t="s">
        <v>44</v>
      </c>
      <c r="B19" s="164" t="s">
        <v>36</v>
      </c>
      <c r="C19" s="165">
        <v>27</v>
      </c>
      <c r="D19" s="166">
        <v>6</v>
      </c>
      <c r="E19" s="167"/>
      <c r="F19" s="197">
        <f t="shared" ref="F19:F21" si="24">D19*C19*1720/12</f>
        <v>23220</v>
      </c>
      <c r="G19" s="198">
        <f t="shared" ref="G19:G21" si="25">E19*C19*1720/12</f>
        <v>0</v>
      </c>
      <c r="H19" s="199">
        <f t="shared" ref="H19:H21" si="26">F19+G19</f>
        <v>23220</v>
      </c>
      <c r="I19" s="211">
        <f t="shared" ref="I19:J19" si="27">15%*F19</f>
        <v>3483</v>
      </c>
      <c r="J19" s="212">
        <f t="shared" si="27"/>
        <v>0</v>
      </c>
      <c r="K19" s="173"/>
      <c r="L19" s="220"/>
      <c r="M19" s="215"/>
      <c r="N19" s="217"/>
      <c r="O19" s="188"/>
      <c r="P19" s="188"/>
      <c r="Q19" s="239"/>
      <c r="R19" s="240"/>
      <c r="S19" s="241"/>
      <c r="T19" s="30"/>
      <c r="U19" s="30"/>
      <c r="V19" s="30"/>
      <c r="W19" s="30"/>
      <c r="X19" s="30"/>
      <c r="Y19" s="30"/>
      <c r="Z19" s="30"/>
    </row>
    <row r="20" spans="1:26" ht="14.25" customHeight="1" x14ac:dyDescent="0.35">
      <c r="A20" s="281"/>
      <c r="B20" s="169" t="s">
        <v>37</v>
      </c>
      <c r="C20" s="170">
        <v>43</v>
      </c>
      <c r="D20" s="171">
        <v>6</v>
      </c>
      <c r="E20" s="172"/>
      <c r="F20" s="200">
        <f t="shared" si="24"/>
        <v>36980</v>
      </c>
      <c r="G20" s="201">
        <f t="shared" si="25"/>
        <v>0</v>
      </c>
      <c r="H20" s="202">
        <f t="shared" si="26"/>
        <v>36980</v>
      </c>
      <c r="I20" s="200">
        <f t="shared" ref="I20:J20" si="28">15%*F20</f>
        <v>5547</v>
      </c>
      <c r="J20" s="202">
        <f t="shared" si="28"/>
        <v>0</v>
      </c>
      <c r="K20" s="173"/>
      <c r="L20" s="220"/>
      <c r="M20" s="173"/>
      <c r="N20" s="220"/>
      <c r="O20" s="188"/>
      <c r="P20" s="188"/>
      <c r="Q20" s="242"/>
      <c r="R20" s="243"/>
      <c r="S20" s="244"/>
      <c r="T20" s="30"/>
      <c r="U20" s="30"/>
      <c r="V20" s="30"/>
      <c r="W20" s="30"/>
      <c r="X20" s="30"/>
      <c r="Y20" s="30"/>
      <c r="Z20" s="30"/>
    </row>
    <row r="21" spans="1:26" ht="14.25" customHeight="1" thickBot="1" x14ac:dyDescent="0.4">
      <c r="A21" s="282"/>
      <c r="B21" s="174" t="s">
        <v>38</v>
      </c>
      <c r="C21" s="183">
        <v>75</v>
      </c>
      <c r="D21" s="176">
        <v>6</v>
      </c>
      <c r="E21" s="177"/>
      <c r="F21" s="203">
        <f t="shared" si="24"/>
        <v>64500</v>
      </c>
      <c r="G21" s="204">
        <f t="shared" si="25"/>
        <v>0</v>
      </c>
      <c r="H21" s="205">
        <f t="shared" si="26"/>
        <v>64500</v>
      </c>
      <c r="I21" s="206">
        <f t="shared" ref="I21:J21" si="29">15%*F21</f>
        <v>9675</v>
      </c>
      <c r="J21" s="207">
        <f t="shared" si="29"/>
        <v>0</v>
      </c>
      <c r="K21" s="173"/>
      <c r="L21" s="220"/>
      <c r="M21" s="223"/>
      <c r="N21" s="225"/>
      <c r="O21" s="188"/>
      <c r="P21" s="188"/>
      <c r="Q21" s="245"/>
      <c r="R21" s="246"/>
      <c r="S21" s="247"/>
      <c r="T21" s="30"/>
      <c r="U21" s="30"/>
      <c r="V21" s="30"/>
      <c r="W21" s="30"/>
      <c r="X21" s="30"/>
      <c r="Y21" s="30"/>
      <c r="Z21" s="30"/>
    </row>
    <row r="22" spans="1:26" ht="14.25" customHeight="1" thickBot="1" x14ac:dyDescent="0.4">
      <c r="A22" s="178"/>
      <c r="B22" s="179"/>
      <c r="C22" s="180" t="s">
        <v>43</v>
      </c>
      <c r="D22" s="181">
        <f t="shared" ref="D22:J22" si="30">SUM(D19:D21)</f>
        <v>18</v>
      </c>
      <c r="E22" s="182">
        <f t="shared" si="30"/>
        <v>0</v>
      </c>
      <c r="F22" s="208">
        <f t="shared" si="30"/>
        <v>124700</v>
      </c>
      <c r="G22" s="210">
        <f t="shared" si="30"/>
        <v>0</v>
      </c>
      <c r="H22" s="209">
        <f t="shared" si="30"/>
        <v>124700</v>
      </c>
      <c r="I22" s="208">
        <f t="shared" si="30"/>
        <v>18705</v>
      </c>
      <c r="J22" s="209">
        <f t="shared" si="30"/>
        <v>0</v>
      </c>
      <c r="K22" s="231"/>
      <c r="L22" s="233"/>
      <c r="M22" s="237"/>
      <c r="N22" s="238"/>
      <c r="O22" s="226"/>
      <c r="P22" s="227"/>
      <c r="Q22" s="208">
        <f t="shared" ref="Q22:R22" si="31">F22+I22+M22+O22</f>
        <v>143405</v>
      </c>
      <c r="R22" s="210">
        <f t="shared" si="31"/>
        <v>0</v>
      </c>
      <c r="S22" s="209">
        <f>SUM(Q22:R22)</f>
        <v>143405</v>
      </c>
      <c r="T22" s="57"/>
      <c r="U22" s="57"/>
      <c r="V22" s="57"/>
      <c r="W22" s="57"/>
      <c r="X22" s="57"/>
      <c r="Y22" s="57"/>
      <c r="Z22" s="57"/>
    </row>
    <row r="23" spans="1:26" ht="14.25" customHeight="1" x14ac:dyDescent="0.35">
      <c r="A23" s="280" t="s">
        <v>46</v>
      </c>
      <c r="B23" s="164" t="s">
        <v>36</v>
      </c>
      <c r="C23" s="165">
        <v>27</v>
      </c>
      <c r="D23" s="166"/>
      <c r="E23" s="167">
        <v>15</v>
      </c>
      <c r="F23" s="197">
        <f t="shared" ref="F23:F25" si="32">D23*C23*1720/12</f>
        <v>0</v>
      </c>
      <c r="G23" s="198">
        <f t="shared" ref="G23:G25" si="33">E23*C23*1720/12</f>
        <v>58050</v>
      </c>
      <c r="H23" s="199">
        <f t="shared" ref="H23:H25" si="34">(F23+G23)</f>
        <v>58050</v>
      </c>
      <c r="I23" s="211">
        <f t="shared" ref="I23:J23" si="35">15%*F23</f>
        <v>0</v>
      </c>
      <c r="J23" s="212">
        <f t="shared" si="35"/>
        <v>8707.5</v>
      </c>
      <c r="K23" s="173"/>
      <c r="L23" s="220"/>
      <c r="M23" s="215"/>
      <c r="N23" s="217"/>
      <c r="O23" s="188"/>
      <c r="P23" s="188"/>
      <c r="Q23" s="239"/>
      <c r="R23" s="240"/>
      <c r="S23" s="241"/>
      <c r="T23" s="30"/>
      <c r="U23" s="30"/>
      <c r="V23" s="30"/>
      <c r="W23" s="30"/>
      <c r="X23" s="30"/>
      <c r="Y23" s="30"/>
      <c r="Z23" s="30"/>
    </row>
    <row r="24" spans="1:26" ht="14.25" customHeight="1" x14ac:dyDescent="0.35">
      <c r="A24" s="281"/>
      <c r="B24" s="169" t="s">
        <v>37</v>
      </c>
      <c r="C24" s="170">
        <v>43</v>
      </c>
      <c r="D24" s="171"/>
      <c r="E24" s="172">
        <v>13</v>
      </c>
      <c r="F24" s="200">
        <f t="shared" si="32"/>
        <v>0</v>
      </c>
      <c r="G24" s="201">
        <f t="shared" si="33"/>
        <v>80123.333333333328</v>
      </c>
      <c r="H24" s="202">
        <f t="shared" si="34"/>
        <v>80123.333333333328</v>
      </c>
      <c r="I24" s="200">
        <f t="shared" ref="I24:J24" si="36">15%*F24</f>
        <v>0</v>
      </c>
      <c r="J24" s="202">
        <f t="shared" si="36"/>
        <v>12018.499999999998</v>
      </c>
      <c r="K24" s="173"/>
      <c r="L24" s="220"/>
      <c r="M24" s="173"/>
      <c r="N24" s="220"/>
      <c r="O24" s="188"/>
      <c r="P24" s="188"/>
      <c r="Q24" s="242"/>
      <c r="R24" s="243"/>
      <c r="S24" s="244"/>
      <c r="T24" s="30"/>
      <c r="U24" s="30"/>
      <c r="V24" s="30"/>
      <c r="W24" s="30"/>
      <c r="X24" s="30"/>
      <c r="Y24" s="30"/>
      <c r="Z24" s="30"/>
    </row>
    <row r="25" spans="1:26" ht="14.25" customHeight="1" thickBot="1" x14ac:dyDescent="0.4">
      <c r="A25" s="282"/>
      <c r="B25" s="174" t="s">
        <v>38</v>
      </c>
      <c r="C25" s="183">
        <v>75</v>
      </c>
      <c r="D25" s="176"/>
      <c r="E25" s="177">
        <v>7</v>
      </c>
      <c r="F25" s="203">
        <f t="shared" si="32"/>
        <v>0</v>
      </c>
      <c r="G25" s="204">
        <f t="shared" si="33"/>
        <v>75250</v>
      </c>
      <c r="H25" s="205">
        <f t="shared" si="34"/>
        <v>75250</v>
      </c>
      <c r="I25" s="206">
        <f t="shared" ref="I25:J25" si="37">15%*F25</f>
        <v>0</v>
      </c>
      <c r="J25" s="207">
        <f t="shared" si="37"/>
        <v>11287.5</v>
      </c>
      <c r="K25" s="173"/>
      <c r="L25" s="220"/>
      <c r="M25" s="223"/>
      <c r="N25" s="225"/>
      <c r="O25" s="188"/>
      <c r="P25" s="188"/>
      <c r="Q25" s="245"/>
      <c r="R25" s="246"/>
      <c r="S25" s="247"/>
      <c r="T25" s="30"/>
      <c r="U25" s="30"/>
      <c r="V25" s="30"/>
      <c r="W25" s="30"/>
      <c r="X25" s="30"/>
      <c r="Y25" s="30"/>
      <c r="Z25" s="30"/>
    </row>
    <row r="26" spans="1:26" ht="15" customHeight="1" thickBot="1" x14ac:dyDescent="0.4">
      <c r="A26" s="186"/>
      <c r="B26" s="179"/>
      <c r="C26" s="180" t="s">
        <v>45</v>
      </c>
      <c r="D26" s="181">
        <f t="shared" ref="D26:J26" si="38">SUM(D23:D25)</f>
        <v>0</v>
      </c>
      <c r="E26" s="182">
        <f t="shared" si="38"/>
        <v>35</v>
      </c>
      <c r="F26" s="208">
        <f t="shared" si="38"/>
        <v>0</v>
      </c>
      <c r="G26" s="210">
        <f t="shared" si="38"/>
        <v>213423.33333333331</v>
      </c>
      <c r="H26" s="209">
        <f t="shared" si="38"/>
        <v>213423.33333333331</v>
      </c>
      <c r="I26" s="208">
        <f t="shared" si="38"/>
        <v>0</v>
      </c>
      <c r="J26" s="209">
        <f t="shared" si="38"/>
        <v>32013.5</v>
      </c>
      <c r="K26" s="234"/>
      <c r="L26" s="236"/>
      <c r="M26" s="237"/>
      <c r="N26" s="238"/>
      <c r="O26" s="226"/>
      <c r="P26" s="227"/>
      <c r="Q26" s="208">
        <f t="shared" ref="Q26:R26" si="39">F26+I26+M26+O26</f>
        <v>0</v>
      </c>
      <c r="R26" s="210">
        <f t="shared" si="39"/>
        <v>245436.83333333331</v>
      </c>
      <c r="S26" s="209">
        <f>SUM(Q26:R26)</f>
        <v>245436.83333333331</v>
      </c>
      <c r="T26" s="57"/>
      <c r="U26" s="57"/>
      <c r="V26" s="57"/>
      <c r="W26" s="57"/>
      <c r="X26" s="57"/>
      <c r="Y26" s="57"/>
      <c r="Z26" s="57"/>
    </row>
    <row r="27" spans="1:26" ht="12" customHeight="1" thickBot="1" x14ac:dyDescent="0.4">
      <c r="A27" s="168"/>
      <c r="B27" s="168"/>
      <c r="C27" s="187"/>
      <c r="D27" s="168"/>
      <c r="E27" s="16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30"/>
      <c r="U27" s="30"/>
      <c r="V27" s="30"/>
      <c r="W27" s="30"/>
      <c r="X27" s="30"/>
      <c r="Y27" s="30"/>
      <c r="Z27" s="30"/>
    </row>
    <row r="28" spans="1:26" ht="14.25" customHeight="1" thickBot="1" x14ac:dyDescent="0.4">
      <c r="A28" s="283" t="s">
        <v>58</v>
      </c>
      <c r="B28" s="284"/>
      <c r="C28" s="285"/>
      <c r="D28" s="181">
        <f t="shared" ref="D28:J28" si="40">D10+D14+D18+D22+D26</f>
        <v>55</v>
      </c>
      <c r="E28" s="182">
        <f t="shared" si="40"/>
        <v>35</v>
      </c>
      <c r="F28" s="208">
        <f t="shared" si="40"/>
        <v>350450</v>
      </c>
      <c r="G28" s="210">
        <f t="shared" si="40"/>
        <v>213423.33333333331</v>
      </c>
      <c r="H28" s="209">
        <f t="shared" si="40"/>
        <v>563873.33333333326</v>
      </c>
      <c r="I28" s="208">
        <f t="shared" si="40"/>
        <v>52567.5</v>
      </c>
      <c r="J28" s="209">
        <f t="shared" si="40"/>
        <v>32013.5</v>
      </c>
      <c r="K28" s="248">
        <v>1000</v>
      </c>
      <c r="L28" s="249">
        <v>1000</v>
      </c>
      <c r="M28" s="208">
        <f t="shared" ref="M28:P28" si="41">M10+M14+M18+M22+M26</f>
        <v>0</v>
      </c>
      <c r="N28" s="209">
        <f t="shared" si="41"/>
        <v>0</v>
      </c>
      <c r="O28" s="208">
        <f t="shared" si="41"/>
        <v>0</v>
      </c>
      <c r="P28" s="209">
        <f t="shared" si="41"/>
        <v>0</v>
      </c>
      <c r="Q28" s="208">
        <f t="shared" ref="Q28:R28" si="42">Q10+Q14+Q18+Q22+Q26+K28</f>
        <v>404017.5</v>
      </c>
      <c r="R28" s="210">
        <f t="shared" si="42"/>
        <v>246436.83333333331</v>
      </c>
      <c r="S28" s="209">
        <f>S10+S14+S18+S22+S26+K28+L28</f>
        <v>650454.33333333326</v>
      </c>
      <c r="T28" s="30"/>
      <c r="U28" s="30"/>
      <c r="V28" s="30"/>
      <c r="W28" s="30"/>
      <c r="X28" s="30"/>
      <c r="Y28" s="30"/>
      <c r="Z28" s="30"/>
    </row>
    <row r="29" spans="1:26" ht="14.25" customHeight="1" thickBot="1" x14ac:dyDescent="0.4">
      <c r="A29" s="195"/>
      <c r="B29" s="195"/>
      <c r="C29" s="195"/>
      <c r="D29" s="30"/>
      <c r="E29" s="30"/>
      <c r="F29" s="30"/>
      <c r="G29" s="30"/>
      <c r="H29" s="53"/>
      <c r="I29" s="30"/>
      <c r="J29" s="30"/>
      <c r="K29" s="59"/>
      <c r="L29" s="30"/>
      <c r="M29" s="30"/>
      <c r="N29" s="30"/>
      <c r="O29" s="30"/>
      <c r="P29" s="30"/>
      <c r="Q29" s="77"/>
      <c r="R29" s="77"/>
      <c r="S29" s="77"/>
      <c r="T29" s="30"/>
      <c r="U29" s="30"/>
      <c r="V29" s="30"/>
      <c r="W29" s="30"/>
      <c r="X29" s="30"/>
      <c r="Y29" s="30"/>
      <c r="Z29" s="30"/>
    </row>
    <row r="30" spans="1:26" ht="15.75" customHeight="1" thickBot="1" x14ac:dyDescent="0.4">
      <c r="A30" s="273" t="s">
        <v>59</v>
      </c>
      <c r="B30" s="274"/>
      <c r="C30" s="250">
        <f>70%*Q28+45%*R28</f>
        <v>393708.82500000001</v>
      </c>
      <c r="D30" s="30"/>
      <c r="E30" s="30"/>
      <c r="F30" s="30"/>
      <c r="G30" s="30"/>
      <c r="H30" s="30"/>
      <c r="I30" s="30"/>
      <c r="J30" s="30"/>
      <c r="K30" s="5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 thickBot="1" x14ac:dyDescent="0.4">
      <c r="A31" s="273" t="s">
        <v>86</v>
      </c>
      <c r="B31" s="274"/>
      <c r="C31" s="250">
        <f>ROUND(0.7*Q28,2)</f>
        <v>282812.25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spans="1:26" ht="15.75" customHeight="1" thickBot="1" x14ac:dyDescent="0.4">
      <c r="A32" s="273" t="s">
        <v>85</v>
      </c>
      <c r="B32" s="274"/>
      <c r="C32" s="250">
        <f>C30-C31</f>
        <v>110896.57500000001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</row>
    <row r="33" spans="1:26" ht="14.25" customHeight="1" x14ac:dyDescent="0.35">
      <c r="A33" s="30"/>
      <c r="B33" s="30"/>
      <c r="C33" s="78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thickBot="1" x14ac:dyDescent="0.4">
      <c r="A34" s="195"/>
      <c r="B34" s="195"/>
      <c r="C34" s="78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spans="1:26" ht="14.25" customHeight="1" thickBot="1" x14ac:dyDescent="0.4">
      <c r="A35" s="275" t="s">
        <v>51</v>
      </c>
      <c r="B35" s="189" t="s">
        <v>36</v>
      </c>
      <c r="C35" s="190">
        <f t="shared" ref="C35:D37" si="43">D23+D19+D15+D11+D7</f>
        <v>21</v>
      </c>
      <c r="D35" s="191">
        <f t="shared" si="43"/>
        <v>15</v>
      </c>
      <c r="E35" s="191">
        <f t="shared" ref="E35:E37" si="44">SUM(C35:D35)</f>
        <v>36</v>
      </c>
      <c r="F35" s="30"/>
      <c r="G35" s="30"/>
      <c r="H35" s="53"/>
      <c r="I35" s="30"/>
      <c r="J35" s="30"/>
      <c r="K35" s="5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thickBot="1" x14ac:dyDescent="0.4">
      <c r="A36" s="276"/>
      <c r="B36" s="192" t="s">
        <v>37</v>
      </c>
      <c r="C36" s="190">
        <f t="shared" si="43"/>
        <v>21</v>
      </c>
      <c r="D36" s="191">
        <f t="shared" si="43"/>
        <v>13</v>
      </c>
      <c r="E36" s="191">
        <f t="shared" si="44"/>
        <v>34</v>
      </c>
      <c r="F36" s="30"/>
      <c r="G36" s="30"/>
      <c r="H36" s="53"/>
      <c r="I36" s="30"/>
      <c r="J36" s="30"/>
      <c r="K36" s="5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thickBot="1" x14ac:dyDescent="0.4">
      <c r="A37" s="277"/>
      <c r="B37" s="193" t="s">
        <v>38</v>
      </c>
      <c r="C37" s="190">
        <f t="shared" si="43"/>
        <v>13</v>
      </c>
      <c r="D37" s="191">
        <f t="shared" si="43"/>
        <v>7</v>
      </c>
      <c r="E37" s="191">
        <f t="shared" si="44"/>
        <v>20</v>
      </c>
      <c r="F37" s="30"/>
      <c r="G37" s="30"/>
      <c r="H37" s="53"/>
      <c r="I37" s="30"/>
      <c r="J37" s="30"/>
      <c r="K37" s="5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thickBot="1" x14ac:dyDescent="0.4">
      <c r="A38" s="80"/>
      <c r="B38" s="194" t="s">
        <v>52</v>
      </c>
      <c r="C38" s="190">
        <f t="shared" ref="C38:E38" si="45">SUM(C35:C37)</f>
        <v>55</v>
      </c>
      <c r="D38" s="191">
        <f t="shared" si="45"/>
        <v>35</v>
      </c>
      <c r="E38" s="191">
        <f t="shared" si="45"/>
        <v>90</v>
      </c>
      <c r="F38" s="30"/>
      <c r="G38" s="30"/>
      <c r="H38" s="53"/>
      <c r="I38" s="30"/>
      <c r="J38" s="30"/>
      <c r="K38" s="5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35">
      <c r="A39" s="30"/>
      <c r="B39" s="30"/>
      <c r="C39" s="53"/>
      <c r="D39" s="30"/>
      <c r="E39" s="30"/>
      <c r="F39" s="30"/>
      <c r="G39" s="30"/>
      <c r="H39" s="53"/>
      <c r="I39" s="30"/>
      <c r="J39" s="30"/>
      <c r="K39" s="5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35">
      <c r="A40" s="30"/>
      <c r="B40" s="30"/>
      <c r="C40" s="53"/>
      <c r="D40" s="30"/>
      <c r="E40" s="30"/>
      <c r="F40" s="30"/>
      <c r="G40" s="30"/>
      <c r="H40" s="53"/>
      <c r="I40" s="30"/>
      <c r="J40" s="30"/>
      <c r="K40" s="5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35">
      <c r="A41" s="30"/>
      <c r="B41" s="30"/>
      <c r="C41" s="53"/>
      <c r="D41" s="30"/>
      <c r="E41" s="30"/>
      <c r="F41" s="30"/>
      <c r="G41" s="30"/>
      <c r="H41" s="53"/>
      <c r="I41" s="30"/>
      <c r="J41" s="30"/>
      <c r="K41" s="5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35">
      <c r="A42" s="30"/>
      <c r="B42" s="30"/>
      <c r="C42" s="53"/>
      <c r="D42" s="30"/>
      <c r="E42" s="30"/>
      <c r="F42" s="30"/>
      <c r="G42" s="30"/>
      <c r="H42" s="53"/>
      <c r="I42" s="30"/>
      <c r="J42" s="30"/>
      <c r="K42" s="5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35">
      <c r="A43" s="30"/>
      <c r="B43" s="30"/>
      <c r="C43" s="53"/>
      <c r="D43" s="30"/>
      <c r="E43" s="30"/>
      <c r="F43" s="30"/>
      <c r="G43" s="30"/>
      <c r="H43" s="53"/>
      <c r="I43" s="30"/>
      <c r="J43" s="30"/>
      <c r="K43" s="5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35">
      <c r="A44" s="30"/>
      <c r="B44" s="30"/>
      <c r="C44" s="53"/>
      <c r="D44" s="30"/>
      <c r="E44" s="30"/>
      <c r="F44" s="30"/>
      <c r="G44" s="30"/>
      <c r="H44" s="53"/>
      <c r="I44" s="30"/>
      <c r="J44" s="30"/>
      <c r="K44" s="76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35">
      <c r="A45" s="30"/>
      <c r="B45" s="30"/>
      <c r="C45" s="53"/>
      <c r="D45" s="30"/>
      <c r="E45" s="30"/>
      <c r="F45" s="30"/>
      <c r="G45" s="30"/>
      <c r="H45" s="53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35">
      <c r="A46" s="30"/>
      <c r="B46" s="30"/>
      <c r="C46" s="53"/>
      <c r="D46" s="30"/>
      <c r="E46" s="30"/>
      <c r="F46" s="30"/>
      <c r="G46" s="30"/>
      <c r="H46" s="53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35">
      <c r="A47" s="30"/>
      <c r="B47" s="30"/>
      <c r="C47" s="53"/>
      <c r="D47" s="30"/>
      <c r="E47" s="30"/>
      <c r="F47" s="30"/>
      <c r="G47" s="30"/>
      <c r="H47" s="53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35">
      <c r="A48" s="30"/>
      <c r="B48" s="30"/>
      <c r="C48" s="30"/>
      <c r="D48" s="30"/>
      <c r="E48" s="30"/>
      <c r="F48" s="30"/>
      <c r="G48" s="30"/>
      <c r="H48" s="53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35">
      <c r="A49" s="30"/>
      <c r="B49" s="30"/>
      <c r="C49" s="30"/>
      <c r="D49" s="30"/>
      <c r="E49" s="30"/>
      <c r="F49" s="30"/>
      <c r="G49" s="30"/>
      <c r="H49" s="53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35">
      <c r="A50" s="30"/>
      <c r="B50" s="30"/>
      <c r="C50" s="30"/>
      <c r="D50" s="30"/>
      <c r="E50" s="30"/>
      <c r="F50" s="30"/>
      <c r="G50" s="30"/>
      <c r="H50" s="53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35">
      <c r="A51" s="30"/>
      <c r="B51" s="30"/>
      <c r="C51" s="30"/>
      <c r="D51" s="30"/>
      <c r="E51" s="30"/>
      <c r="F51" s="30"/>
      <c r="G51" s="30"/>
      <c r="H51" s="53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3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3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3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3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3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3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3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3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3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3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3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3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3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3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19">
    <mergeCell ref="O5:P5"/>
    <mergeCell ref="Q5:S5"/>
    <mergeCell ref="A5:E5"/>
    <mergeCell ref="F5:H5"/>
    <mergeCell ref="I5:J5"/>
    <mergeCell ref="K5:L5"/>
    <mergeCell ref="M5:N5"/>
    <mergeCell ref="D33:N34"/>
    <mergeCell ref="A30:B30"/>
    <mergeCell ref="A35:A37"/>
    <mergeCell ref="B6:C6"/>
    <mergeCell ref="A7:A9"/>
    <mergeCell ref="A11:A13"/>
    <mergeCell ref="A15:A17"/>
    <mergeCell ref="A19:A21"/>
    <mergeCell ref="A23:A25"/>
    <mergeCell ref="A28:C28"/>
    <mergeCell ref="A31:B31"/>
    <mergeCell ref="A32:B32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999"/>
  <sheetViews>
    <sheetView tabSelected="1" workbookViewId="0">
      <selection activeCell="U7" sqref="U7"/>
    </sheetView>
  </sheetViews>
  <sheetFormatPr defaultColWidth="14.453125" defaultRowHeight="15" customHeight="1" x14ac:dyDescent="0.35"/>
  <cols>
    <col min="1" max="1" width="2.36328125" customWidth="1"/>
    <col min="2" max="2" width="16.453125" customWidth="1"/>
    <col min="3" max="3" width="10.6328125" customWidth="1"/>
    <col min="4" max="4" width="13.453125" customWidth="1"/>
    <col min="5" max="5" width="7.6328125" customWidth="1"/>
    <col min="6" max="6" width="7.36328125" customWidth="1"/>
    <col min="7" max="7" width="7.453125" customWidth="1"/>
    <col min="8" max="8" width="7.36328125" customWidth="1"/>
    <col min="9" max="9" width="8" customWidth="1"/>
    <col min="10" max="11" width="7.1796875" customWidth="1"/>
    <col min="12" max="12" width="7.6328125" customWidth="1"/>
    <col min="13" max="13" width="7.1796875" customWidth="1"/>
    <col min="14" max="14" width="6.6328125" customWidth="1"/>
    <col min="15" max="15" width="7.453125" customWidth="1"/>
    <col min="16" max="19" width="7.1796875" customWidth="1"/>
    <col min="20" max="20" width="2.453125" customWidth="1"/>
  </cols>
  <sheetData>
    <row r="1" spans="1:20" ht="14.25" customHeight="1" x14ac:dyDescent="0.3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4.25" customHeight="1" x14ac:dyDescent="0.3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4.25" customHeight="1" x14ac:dyDescent="0.3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14.25" customHeight="1" x14ac:dyDescent="0.3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ht="14.25" customHeight="1" x14ac:dyDescent="0.35">
      <c r="A5" s="295" t="s">
        <v>84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81"/>
    </row>
    <row r="6" spans="1:20" ht="26" x14ac:dyDescent="0.35">
      <c r="A6" s="82" t="s">
        <v>61</v>
      </c>
      <c r="B6" s="82" t="s">
        <v>62</v>
      </c>
      <c r="C6" s="82" t="s">
        <v>63</v>
      </c>
      <c r="D6" s="83" t="s">
        <v>13</v>
      </c>
      <c r="E6" s="84" t="s">
        <v>64</v>
      </c>
      <c r="F6" s="84" t="s">
        <v>65</v>
      </c>
      <c r="G6" s="84" t="s">
        <v>66</v>
      </c>
      <c r="H6" s="84" t="s">
        <v>67</v>
      </c>
      <c r="I6" s="84" t="s">
        <v>68</v>
      </c>
      <c r="J6" s="85" t="s">
        <v>69</v>
      </c>
      <c r="K6" s="86" t="s">
        <v>70</v>
      </c>
      <c r="L6" s="84" t="s">
        <v>71</v>
      </c>
      <c r="M6" s="84" t="s">
        <v>72</v>
      </c>
      <c r="N6" s="84" t="s">
        <v>73</v>
      </c>
      <c r="O6" s="84" t="s">
        <v>74</v>
      </c>
      <c r="P6" s="85" t="s">
        <v>75</v>
      </c>
      <c r="Q6" s="84" t="s">
        <v>73</v>
      </c>
      <c r="R6" s="84" t="s">
        <v>92</v>
      </c>
      <c r="S6" s="85" t="s">
        <v>93</v>
      </c>
      <c r="T6" s="81"/>
    </row>
    <row r="7" spans="1:20" ht="14.25" customHeight="1" x14ac:dyDescent="0.35">
      <c r="A7" s="87">
        <v>1</v>
      </c>
      <c r="B7" s="88" t="s">
        <v>76</v>
      </c>
      <c r="C7" s="87"/>
      <c r="D7" s="89"/>
      <c r="E7" s="91"/>
      <c r="F7" s="90"/>
      <c r="G7" s="91"/>
      <c r="H7" s="91"/>
      <c r="I7" s="91"/>
      <c r="J7" s="92"/>
      <c r="K7" s="93"/>
      <c r="L7" s="94"/>
      <c r="M7" s="94"/>
      <c r="N7" s="94"/>
      <c r="O7" s="94"/>
      <c r="P7" s="95"/>
      <c r="Q7" s="94"/>
      <c r="R7" s="94"/>
      <c r="S7" s="95"/>
      <c r="T7" s="81"/>
    </row>
    <row r="8" spans="1:20" ht="14.25" customHeight="1" x14ac:dyDescent="0.35">
      <c r="A8" s="96"/>
      <c r="B8" s="97" t="s">
        <v>77</v>
      </c>
      <c r="C8" s="98"/>
      <c r="D8" s="99"/>
      <c r="E8" s="101"/>
      <c r="F8" s="100"/>
      <c r="G8" s="101"/>
      <c r="H8" s="101"/>
      <c r="I8" s="101"/>
      <c r="J8" s="102"/>
      <c r="K8" s="100"/>
      <c r="L8" s="101"/>
      <c r="M8" s="101"/>
      <c r="N8" s="101"/>
      <c r="O8" s="101"/>
      <c r="P8" s="102"/>
      <c r="Q8" s="101"/>
      <c r="R8" s="101"/>
      <c r="S8" s="102"/>
      <c r="T8" s="81"/>
    </row>
    <row r="9" spans="1:20" ht="14.25" customHeight="1" x14ac:dyDescent="0.35">
      <c r="A9" s="96"/>
      <c r="B9" s="97"/>
      <c r="C9" s="98"/>
      <c r="D9" s="99"/>
      <c r="E9" s="101"/>
      <c r="F9" s="100"/>
      <c r="G9" s="101"/>
      <c r="H9" s="101"/>
      <c r="I9" s="101"/>
      <c r="J9" s="102"/>
      <c r="K9" s="100"/>
      <c r="L9" s="101"/>
      <c r="M9" s="101"/>
      <c r="N9" s="101"/>
      <c r="O9" s="101"/>
      <c r="P9" s="102"/>
      <c r="Q9" s="101"/>
      <c r="R9" s="101"/>
      <c r="S9" s="102"/>
      <c r="T9" s="81"/>
    </row>
    <row r="10" spans="1:20" ht="14.25" customHeight="1" x14ac:dyDescent="0.35">
      <c r="A10" s="96"/>
      <c r="B10" s="97"/>
      <c r="C10" s="98"/>
      <c r="D10" s="99"/>
      <c r="E10" s="101"/>
      <c r="F10" s="100"/>
      <c r="G10" s="101"/>
      <c r="H10" s="101"/>
      <c r="I10" s="101"/>
      <c r="J10" s="102"/>
      <c r="K10" s="100"/>
      <c r="L10" s="101"/>
      <c r="M10" s="101"/>
      <c r="N10" s="101"/>
      <c r="O10" s="101"/>
      <c r="P10" s="102"/>
      <c r="Q10" s="101"/>
      <c r="R10" s="101"/>
      <c r="S10" s="102"/>
      <c r="T10" s="81"/>
    </row>
    <row r="11" spans="1:20" ht="14.25" customHeight="1" x14ac:dyDescent="0.35">
      <c r="A11" s="103">
        <v>2</v>
      </c>
      <c r="B11" s="103" t="s">
        <v>78</v>
      </c>
      <c r="C11" s="104"/>
      <c r="D11" s="105"/>
      <c r="E11" s="107"/>
      <c r="F11" s="106"/>
      <c r="G11" s="107"/>
      <c r="H11" s="107"/>
      <c r="I11" s="107"/>
      <c r="J11" s="108"/>
      <c r="K11" s="106"/>
      <c r="L11" s="107"/>
      <c r="M11" s="107"/>
      <c r="N11" s="107"/>
      <c r="O11" s="107"/>
      <c r="P11" s="108"/>
      <c r="Q11" s="107"/>
      <c r="R11" s="107"/>
      <c r="S11" s="108"/>
      <c r="T11" s="81"/>
    </row>
    <row r="12" spans="1:20" ht="14.25" customHeight="1" x14ac:dyDescent="0.35">
      <c r="A12" s="96"/>
      <c r="B12" s="97" t="s">
        <v>79</v>
      </c>
      <c r="C12" s="109"/>
      <c r="D12" s="110"/>
      <c r="E12" s="112"/>
      <c r="F12" s="111"/>
      <c r="G12" s="112"/>
      <c r="H12" s="112"/>
      <c r="I12" s="112"/>
      <c r="J12" s="113"/>
      <c r="K12" s="111"/>
      <c r="L12" s="112"/>
      <c r="M12" s="112"/>
      <c r="N12" s="112"/>
      <c r="O12" s="114"/>
      <c r="P12" s="115"/>
      <c r="Q12" s="112"/>
      <c r="R12" s="114"/>
      <c r="S12" s="115"/>
      <c r="T12" s="81"/>
    </row>
    <row r="13" spans="1:20" ht="14.25" customHeight="1" x14ac:dyDescent="0.35">
      <c r="A13" s="96"/>
      <c r="B13" s="97"/>
      <c r="C13" s="109"/>
      <c r="D13" s="110"/>
      <c r="E13" s="112"/>
      <c r="F13" s="111"/>
      <c r="G13" s="112"/>
      <c r="H13" s="112"/>
      <c r="I13" s="112"/>
      <c r="J13" s="113"/>
      <c r="K13" s="111"/>
      <c r="L13" s="112"/>
      <c r="M13" s="112"/>
      <c r="N13" s="112"/>
      <c r="O13" s="114"/>
      <c r="P13" s="115"/>
      <c r="Q13" s="112"/>
      <c r="R13" s="114"/>
      <c r="S13" s="115"/>
      <c r="T13" s="81"/>
    </row>
    <row r="14" spans="1:20" ht="14.25" customHeight="1" x14ac:dyDescent="0.35">
      <c r="A14" s="96"/>
      <c r="B14" s="97"/>
      <c r="C14" s="109"/>
      <c r="D14" s="110"/>
      <c r="E14" s="114"/>
      <c r="F14" s="116"/>
      <c r="G14" s="114"/>
      <c r="H14" s="114"/>
      <c r="I14" s="114"/>
      <c r="J14" s="115"/>
      <c r="K14" s="111"/>
      <c r="L14" s="112"/>
      <c r="M14" s="112"/>
      <c r="N14" s="112"/>
      <c r="O14" s="112"/>
      <c r="P14" s="113"/>
      <c r="Q14" s="112"/>
      <c r="R14" s="112"/>
      <c r="S14" s="113"/>
      <c r="T14" s="81"/>
    </row>
    <row r="15" spans="1:20" ht="14.25" customHeight="1" x14ac:dyDescent="0.35">
      <c r="A15" s="96"/>
      <c r="B15" s="97"/>
      <c r="C15" s="109"/>
      <c r="D15" s="110"/>
      <c r="E15" s="114"/>
      <c r="F15" s="116"/>
      <c r="G15" s="114"/>
      <c r="H15" s="114"/>
      <c r="I15" s="114"/>
      <c r="J15" s="115"/>
      <c r="K15" s="111"/>
      <c r="L15" s="112"/>
      <c r="M15" s="112"/>
      <c r="N15" s="112"/>
      <c r="O15" s="112"/>
      <c r="P15" s="113"/>
      <c r="Q15" s="112"/>
      <c r="R15" s="112"/>
      <c r="S15" s="113"/>
      <c r="T15" s="81"/>
    </row>
    <row r="16" spans="1:20" ht="14.25" customHeight="1" x14ac:dyDescent="0.35">
      <c r="A16" s="96"/>
      <c r="B16" s="97"/>
      <c r="C16" s="109"/>
      <c r="D16" s="110"/>
      <c r="E16" s="114"/>
      <c r="F16" s="116"/>
      <c r="G16" s="114"/>
      <c r="H16" s="114"/>
      <c r="I16" s="114"/>
      <c r="J16" s="115"/>
      <c r="K16" s="116"/>
      <c r="L16" s="114"/>
      <c r="M16" s="114"/>
      <c r="N16" s="114"/>
      <c r="O16" s="114"/>
      <c r="P16" s="115"/>
      <c r="Q16" s="114"/>
      <c r="R16" s="114"/>
      <c r="S16" s="115"/>
      <c r="T16" s="81"/>
    </row>
    <row r="17" spans="1:20" ht="14.25" customHeight="1" x14ac:dyDescent="0.35">
      <c r="A17" s="117">
        <v>3</v>
      </c>
      <c r="B17" s="117" t="s">
        <v>80</v>
      </c>
      <c r="C17" s="118"/>
      <c r="D17" s="119"/>
      <c r="E17" s="114"/>
      <c r="F17" s="116"/>
      <c r="G17" s="114"/>
      <c r="H17" s="120"/>
      <c r="I17" s="120"/>
      <c r="J17" s="121"/>
      <c r="K17" s="122"/>
      <c r="L17" s="120"/>
      <c r="M17" s="120"/>
      <c r="N17" s="120"/>
      <c r="O17" s="120"/>
      <c r="P17" s="121"/>
      <c r="Q17" s="120"/>
      <c r="R17" s="120"/>
      <c r="S17" s="121"/>
      <c r="T17" s="81"/>
    </row>
    <row r="18" spans="1:20" ht="14.25" customHeight="1" x14ac:dyDescent="0.35">
      <c r="A18" s="96"/>
      <c r="B18" s="97" t="s">
        <v>14</v>
      </c>
      <c r="C18" s="109"/>
      <c r="D18" s="110"/>
      <c r="E18" s="114"/>
      <c r="F18" s="116"/>
      <c r="G18" s="114"/>
      <c r="H18" s="123"/>
      <c r="I18" s="123"/>
      <c r="J18" s="124"/>
      <c r="K18" s="125"/>
      <c r="L18" s="123"/>
      <c r="M18" s="123"/>
      <c r="N18" s="123"/>
      <c r="O18" s="123"/>
      <c r="P18" s="124"/>
      <c r="Q18" s="123"/>
      <c r="R18" s="123"/>
      <c r="S18" s="124"/>
      <c r="T18" s="81"/>
    </row>
    <row r="19" spans="1:20" ht="14.25" customHeight="1" x14ac:dyDescent="0.35">
      <c r="A19" s="96"/>
      <c r="B19" s="97"/>
      <c r="C19" s="109"/>
      <c r="D19" s="110"/>
      <c r="E19" s="114"/>
      <c r="F19" s="116"/>
      <c r="G19" s="114"/>
      <c r="H19" s="123"/>
      <c r="I19" s="123"/>
      <c r="J19" s="124"/>
      <c r="K19" s="125"/>
      <c r="L19" s="123"/>
      <c r="M19" s="123"/>
      <c r="N19" s="123"/>
      <c r="O19" s="123"/>
      <c r="P19" s="124"/>
      <c r="Q19" s="123"/>
      <c r="R19" s="123"/>
      <c r="S19" s="124"/>
      <c r="T19" s="81"/>
    </row>
    <row r="20" spans="1:20" ht="14.25" customHeight="1" x14ac:dyDescent="0.35">
      <c r="A20" s="96"/>
      <c r="B20" s="97"/>
      <c r="C20" s="109"/>
      <c r="D20" s="110"/>
      <c r="E20" s="114"/>
      <c r="F20" s="116"/>
      <c r="G20" s="114"/>
      <c r="H20" s="123"/>
      <c r="I20" s="123"/>
      <c r="J20" s="124"/>
      <c r="K20" s="125"/>
      <c r="L20" s="123"/>
      <c r="M20" s="123"/>
      <c r="N20" s="123"/>
      <c r="O20" s="123"/>
      <c r="P20" s="124"/>
      <c r="Q20" s="123"/>
      <c r="R20" s="123"/>
      <c r="S20" s="124"/>
      <c r="T20" s="81"/>
    </row>
    <row r="21" spans="1:20" ht="14.25" customHeight="1" x14ac:dyDescent="0.35">
      <c r="A21" s="96"/>
      <c r="B21" s="97"/>
      <c r="C21" s="109"/>
      <c r="D21" s="110"/>
      <c r="E21" s="114"/>
      <c r="F21" s="116"/>
      <c r="G21" s="114"/>
      <c r="H21" s="123"/>
      <c r="I21" s="123"/>
      <c r="J21" s="124"/>
      <c r="K21" s="125"/>
      <c r="L21" s="123"/>
      <c r="M21" s="123"/>
      <c r="N21" s="123"/>
      <c r="O21" s="123"/>
      <c r="P21" s="124"/>
      <c r="Q21" s="123"/>
      <c r="R21" s="123"/>
      <c r="S21" s="124"/>
      <c r="T21" s="81"/>
    </row>
    <row r="22" spans="1:20" ht="14.25" customHeight="1" x14ac:dyDescent="0.35">
      <c r="A22" s="96"/>
      <c r="B22" s="1"/>
      <c r="C22" s="109"/>
      <c r="D22" s="110"/>
      <c r="E22" s="114"/>
      <c r="F22" s="116"/>
      <c r="G22" s="114"/>
      <c r="H22" s="123"/>
      <c r="I22" s="123"/>
      <c r="J22" s="124"/>
      <c r="K22" s="125"/>
      <c r="L22" s="123"/>
      <c r="M22" s="123"/>
      <c r="N22" s="123"/>
      <c r="O22" s="123"/>
      <c r="P22" s="124"/>
      <c r="Q22" s="123"/>
      <c r="R22" s="123"/>
      <c r="S22" s="124"/>
      <c r="T22" s="81"/>
    </row>
    <row r="23" spans="1:20" ht="14.25" customHeight="1" x14ac:dyDescent="0.35">
      <c r="A23" s="126">
        <v>4</v>
      </c>
      <c r="B23" s="126" t="s">
        <v>81</v>
      </c>
      <c r="C23" s="127"/>
      <c r="D23" s="128"/>
      <c r="E23" s="114"/>
      <c r="F23" s="116"/>
      <c r="G23" s="114"/>
      <c r="H23" s="114"/>
      <c r="I23" s="114"/>
      <c r="J23" s="129"/>
      <c r="K23" s="130"/>
      <c r="L23" s="131"/>
      <c r="M23" s="131"/>
      <c r="N23" s="131"/>
      <c r="O23" s="131"/>
      <c r="P23" s="129"/>
      <c r="Q23" s="131"/>
      <c r="R23" s="131"/>
      <c r="S23" s="129"/>
      <c r="T23" s="81"/>
    </row>
    <row r="24" spans="1:20" ht="14.25" customHeight="1" x14ac:dyDescent="0.35">
      <c r="A24" s="96"/>
      <c r="B24" s="132" t="s">
        <v>15</v>
      </c>
      <c r="C24" s="109"/>
      <c r="D24" s="110"/>
      <c r="E24" s="114"/>
      <c r="F24" s="116"/>
      <c r="G24" s="114"/>
      <c r="H24" s="114"/>
      <c r="I24" s="114"/>
      <c r="J24" s="133"/>
      <c r="K24" s="134"/>
      <c r="L24" s="135"/>
      <c r="M24" s="135"/>
      <c r="N24" s="135"/>
      <c r="O24" s="135"/>
      <c r="P24" s="133"/>
      <c r="Q24" s="135"/>
      <c r="R24" s="135"/>
      <c r="S24" s="133"/>
      <c r="T24" s="81"/>
    </row>
    <row r="25" spans="1:20" ht="14.25" customHeight="1" x14ac:dyDescent="0.35">
      <c r="A25" s="96"/>
      <c r="B25" s="132"/>
      <c r="C25" s="109"/>
      <c r="D25" s="110"/>
      <c r="E25" s="114"/>
      <c r="F25" s="116"/>
      <c r="G25" s="114"/>
      <c r="H25" s="114"/>
      <c r="I25" s="114"/>
      <c r="J25" s="133"/>
      <c r="K25" s="134"/>
      <c r="L25" s="135"/>
      <c r="M25" s="135"/>
      <c r="N25" s="135"/>
      <c r="O25" s="135"/>
      <c r="P25" s="133"/>
      <c r="Q25" s="135"/>
      <c r="R25" s="135"/>
      <c r="S25" s="133"/>
      <c r="T25" s="81"/>
    </row>
    <row r="26" spans="1:20" ht="14.25" customHeight="1" x14ac:dyDescent="0.35">
      <c r="A26" s="96"/>
      <c r="B26" s="97"/>
      <c r="C26" s="98"/>
      <c r="D26" s="99"/>
      <c r="E26" s="114"/>
      <c r="F26" s="116"/>
      <c r="G26" s="114"/>
      <c r="H26" s="114"/>
      <c r="I26" s="114"/>
      <c r="J26" s="115"/>
      <c r="K26" s="116"/>
      <c r="L26" s="135"/>
      <c r="M26" s="135"/>
      <c r="N26" s="135"/>
      <c r="O26" s="135"/>
      <c r="P26" s="133"/>
      <c r="Q26" s="135"/>
      <c r="R26" s="135"/>
      <c r="S26" s="133"/>
      <c r="T26" s="81"/>
    </row>
    <row r="27" spans="1:20" ht="14.25" customHeight="1" x14ac:dyDescent="0.35">
      <c r="A27" s="96"/>
      <c r="B27" s="97"/>
      <c r="C27" s="109"/>
      <c r="D27" s="110"/>
      <c r="E27" s="114"/>
      <c r="F27" s="116"/>
      <c r="G27" s="114"/>
      <c r="H27" s="114"/>
      <c r="I27" s="114"/>
      <c r="J27" s="115"/>
      <c r="K27" s="116"/>
      <c r="L27" s="135"/>
      <c r="M27" s="135"/>
      <c r="N27" s="135"/>
      <c r="O27" s="135"/>
      <c r="P27" s="133"/>
      <c r="Q27" s="135"/>
      <c r="R27" s="135"/>
      <c r="S27" s="133"/>
      <c r="T27" s="81"/>
    </row>
    <row r="28" spans="1:20" ht="14.25" customHeight="1" x14ac:dyDescent="0.35">
      <c r="A28" s="96"/>
      <c r="B28" s="97"/>
      <c r="C28" s="109"/>
      <c r="D28" s="110"/>
      <c r="E28" s="114"/>
      <c r="F28" s="116"/>
      <c r="G28" s="114"/>
      <c r="H28" s="114"/>
      <c r="I28" s="114"/>
      <c r="J28" s="115"/>
      <c r="K28" s="116"/>
      <c r="L28" s="135"/>
      <c r="M28" s="135"/>
      <c r="N28" s="135"/>
      <c r="O28" s="135"/>
      <c r="P28" s="136"/>
      <c r="Q28" s="135"/>
      <c r="R28" s="135"/>
      <c r="S28" s="136"/>
      <c r="T28" s="81"/>
    </row>
    <row r="29" spans="1:20" ht="14.25" customHeight="1" x14ac:dyDescent="0.35">
      <c r="A29" s="137">
        <v>5</v>
      </c>
      <c r="B29" s="137" t="s">
        <v>82</v>
      </c>
      <c r="C29" s="138"/>
      <c r="D29" s="139"/>
      <c r="E29" s="114"/>
      <c r="F29" s="116"/>
      <c r="G29" s="114"/>
      <c r="H29" s="114"/>
      <c r="I29" s="114"/>
      <c r="J29" s="115"/>
      <c r="K29" s="116"/>
      <c r="L29" s="140"/>
      <c r="M29" s="140"/>
      <c r="N29" s="140"/>
      <c r="O29" s="140"/>
      <c r="P29" s="141"/>
      <c r="Q29" s="140"/>
      <c r="R29" s="140"/>
      <c r="S29" s="141"/>
      <c r="T29" s="81"/>
    </row>
    <row r="30" spans="1:20" ht="14.25" customHeight="1" x14ac:dyDescent="0.35">
      <c r="A30" s="96"/>
      <c r="B30" s="97" t="s">
        <v>16</v>
      </c>
      <c r="C30" s="109"/>
      <c r="D30" s="110"/>
      <c r="E30" s="114"/>
      <c r="F30" s="116"/>
      <c r="G30" s="114"/>
      <c r="H30" s="114"/>
      <c r="I30" s="114"/>
      <c r="J30" s="115"/>
      <c r="K30" s="116"/>
      <c r="L30" s="142"/>
      <c r="M30" s="142"/>
      <c r="N30" s="142"/>
      <c r="O30" s="142"/>
      <c r="P30" s="143"/>
      <c r="Q30" s="142"/>
      <c r="R30" s="142"/>
      <c r="S30" s="143"/>
      <c r="T30" s="81"/>
    </row>
    <row r="31" spans="1:20" ht="14.25" customHeight="1" x14ac:dyDescent="0.35">
      <c r="A31" s="96"/>
      <c r="B31" s="97"/>
      <c r="C31" s="109"/>
      <c r="D31" s="110"/>
      <c r="E31" s="114"/>
      <c r="F31" s="116"/>
      <c r="G31" s="114"/>
      <c r="H31" s="114"/>
      <c r="I31" s="114"/>
      <c r="J31" s="115"/>
      <c r="K31" s="116"/>
      <c r="L31" s="142"/>
      <c r="M31" s="142"/>
      <c r="N31" s="142"/>
      <c r="O31" s="142"/>
      <c r="P31" s="143"/>
      <c r="Q31" s="142"/>
      <c r="R31" s="142"/>
      <c r="S31" s="143"/>
      <c r="T31" s="81"/>
    </row>
    <row r="32" spans="1:20" ht="14.25" customHeight="1" x14ac:dyDescent="0.35">
      <c r="A32" s="96"/>
      <c r="B32" s="97"/>
      <c r="C32" s="109"/>
      <c r="D32" s="110"/>
      <c r="E32" s="114"/>
      <c r="F32" s="116"/>
      <c r="G32" s="114"/>
      <c r="H32" s="114"/>
      <c r="I32" s="114"/>
      <c r="J32" s="115"/>
      <c r="K32" s="116"/>
      <c r="L32" s="114"/>
      <c r="M32" s="144"/>
      <c r="N32" s="144"/>
      <c r="O32" s="144"/>
      <c r="P32" s="145"/>
      <c r="Q32" s="144"/>
      <c r="R32" s="144"/>
      <c r="S32" s="145"/>
      <c r="T32" s="81"/>
    </row>
    <row r="33" spans="1:20" ht="14.25" customHeight="1" x14ac:dyDescent="0.35">
      <c r="A33" s="96"/>
      <c r="B33" s="97"/>
      <c r="C33" s="146"/>
      <c r="D33" s="110"/>
      <c r="E33" s="114"/>
      <c r="F33" s="116"/>
      <c r="G33" s="114"/>
      <c r="H33" s="114"/>
      <c r="I33" s="114"/>
      <c r="J33" s="115"/>
      <c r="K33" s="116"/>
      <c r="L33" s="142"/>
      <c r="M33" s="142"/>
      <c r="N33" s="142"/>
      <c r="O33" s="142"/>
      <c r="P33" s="143"/>
      <c r="Q33" s="142"/>
      <c r="R33" s="142"/>
      <c r="S33" s="143"/>
      <c r="T33" s="81"/>
    </row>
    <row r="34" spans="1:20" ht="14.25" customHeight="1" x14ac:dyDescent="0.3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</row>
    <row r="35" spans="1:20" ht="14.25" customHeight="1" x14ac:dyDescent="0.3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1:20" ht="14.25" customHeight="1" x14ac:dyDescent="0.3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</row>
    <row r="37" spans="1:20" ht="14.25" customHeight="1" x14ac:dyDescent="0.3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</row>
    <row r="38" spans="1:20" ht="14.25" customHeight="1" x14ac:dyDescent="0.3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</row>
    <row r="39" spans="1:20" ht="14.25" customHeight="1" x14ac:dyDescent="0.3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</row>
    <row r="40" spans="1:20" ht="14.25" customHeight="1" x14ac:dyDescent="0.3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</row>
    <row r="41" spans="1:20" ht="14.25" customHeight="1" x14ac:dyDescent="0.3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</row>
    <row r="42" spans="1:20" ht="14.25" customHeight="1" x14ac:dyDescent="0.3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</row>
    <row r="43" spans="1:20" ht="14.25" customHeight="1" x14ac:dyDescent="0.3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</row>
    <row r="44" spans="1:20" ht="14.25" customHeight="1" x14ac:dyDescent="0.3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</row>
    <row r="45" spans="1:20" ht="14.25" customHeight="1" x14ac:dyDescent="0.3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</row>
    <row r="46" spans="1:20" ht="14.25" customHeight="1" x14ac:dyDescent="0.3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</row>
    <row r="47" spans="1:20" ht="14.25" customHeight="1" x14ac:dyDescent="0.3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</row>
    <row r="48" spans="1:20" ht="14.25" customHeight="1" x14ac:dyDescent="0.3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</row>
    <row r="49" spans="1:20" ht="14.25" customHeight="1" x14ac:dyDescent="0.3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</row>
    <row r="50" spans="1:20" ht="14.25" customHeight="1" x14ac:dyDescent="0.3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</row>
    <row r="51" spans="1:20" ht="14.25" customHeight="1" x14ac:dyDescent="0.3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</row>
    <row r="52" spans="1:20" ht="14.25" customHeight="1" x14ac:dyDescent="0.3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1:20" ht="14.25" customHeight="1" x14ac:dyDescent="0.3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1:20" ht="14.25" customHeight="1" x14ac:dyDescent="0.3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</row>
    <row r="55" spans="1:20" ht="14.25" customHeight="1" x14ac:dyDescent="0.3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</row>
    <row r="56" spans="1:20" ht="14.25" customHeight="1" x14ac:dyDescent="0.3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</row>
    <row r="57" spans="1:20" ht="14.25" customHeight="1" x14ac:dyDescent="0.3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  <row r="58" spans="1:20" ht="14.25" customHeight="1" x14ac:dyDescent="0.3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</row>
    <row r="59" spans="1:20" ht="14.25" customHeight="1" x14ac:dyDescent="0.3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</row>
    <row r="60" spans="1:20" ht="14.25" customHeight="1" x14ac:dyDescent="0.3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</row>
    <row r="61" spans="1:20" ht="14.25" customHeight="1" x14ac:dyDescent="0.3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</row>
    <row r="62" spans="1:20" ht="14.25" customHeight="1" x14ac:dyDescent="0.3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</row>
    <row r="63" spans="1:20" ht="14.25" customHeight="1" x14ac:dyDescent="0.3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</row>
    <row r="64" spans="1:20" ht="14.25" customHeight="1" x14ac:dyDescent="0.3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</row>
    <row r="65" spans="1:20" ht="14.25" customHeight="1" x14ac:dyDescent="0.3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</row>
    <row r="66" spans="1:20" ht="14.25" customHeight="1" x14ac:dyDescent="0.3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</row>
    <row r="67" spans="1:20" ht="14.25" customHeight="1" x14ac:dyDescent="0.3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</row>
    <row r="68" spans="1:20" ht="14.25" customHeight="1" x14ac:dyDescent="0.3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</row>
    <row r="69" spans="1:20" ht="14.25" customHeight="1" x14ac:dyDescent="0.3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</row>
    <row r="70" spans="1:20" ht="14.25" customHeight="1" x14ac:dyDescent="0.3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</row>
    <row r="71" spans="1:20" ht="14.25" customHeight="1" x14ac:dyDescent="0.3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</row>
    <row r="72" spans="1:20" ht="14.25" customHeight="1" x14ac:dyDescent="0.3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</row>
    <row r="73" spans="1:20" ht="14.25" customHeight="1" x14ac:dyDescent="0.3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</row>
    <row r="74" spans="1:20" ht="14.25" customHeight="1" x14ac:dyDescent="0.3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</row>
    <row r="75" spans="1:20" ht="14.25" customHeight="1" x14ac:dyDescent="0.3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</row>
    <row r="76" spans="1:20" ht="14.25" customHeight="1" x14ac:dyDescent="0.3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</row>
    <row r="77" spans="1:20" ht="14.25" customHeight="1" x14ac:dyDescent="0.3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</row>
    <row r="78" spans="1:20" ht="14.25" customHeight="1" x14ac:dyDescent="0.3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</row>
    <row r="79" spans="1:20" ht="14.25" customHeight="1" x14ac:dyDescent="0.3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</row>
    <row r="80" spans="1:20" ht="14.25" customHeight="1" x14ac:dyDescent="0.3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</row>
    <row r="81" spans="1:20" ht="14.25" customHeight="1" x14ac:dyDescent="0.3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</row>
    <row r="82" spans="1:20" ht="14.25" customHeight="1" x14ac:dyDescent="0.3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</row>
    <row r="83" spans="1:20" ht="14.25" customHeight="1" x14ac:dyDescent="0.3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</row>
    <row r="84" spans="1:20" ht="14.25" customHeight="1" x14ac:dyDescent="0.3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</row>
    <row r="85" spans="1:20" ht="14.25" customHeight="1" x14ac:dyDescent="0.3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</row>
    <row r="86" spans="1:20" ht="14.25" customHeight="1" x14ac:dyDescent="0.3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</row>
    <row r="87" spans="1:20" ht="14.25" customHeight="1" x14ac:dyDescent="0.3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</row>
    <row r="88" spans="1:20" ht="14.25" customHeight="1" x14ac:dyDescent="0.3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</row>
    <row r="89" spans="1:20" ht="14.25" customHeight="1" x14ac:dyDescent="0.3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</row>
    <row r="90" spans="1:20" ht="14.25" customHeight="1" x14ac:dyDescent="0.3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</row>
    <row r="91" spans="1:20" ht="14.25" customHeight="1" x14ac:dyDescent="0.3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</row>
    <row r="92" spans="1:20" ht="14.25" customHeight="1" x14ac:dyDescent="0.3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</row>
    <row r="93" spans="1:20" ht="14.25" customHeight="1" x14ac:dyDescent="0.3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</row>
    <row r="94" spans="1:20" ht="14.25" customHeight="1" x14ac:dyDescent="0.3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</row>
    <row r="95" spans="1:20" ht="14.25" customHeight="1" x14ac:dyDescent="0.3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</row>
    <row r="96" spans="1:20" ht="14.25" customHeight="1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</row>
    <row r="97" spans="1:20" ht="14.25" customHeight="1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</row>
    <row r="98" spans="1:20" ht="14.25" customHeight="1" x14ac:dyDescent="0.3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</row>
    <row r="99" spans="1:20" ht="14.25" customHeight="1" x14ac:dyDescent="0.3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</row>
    <row r="100" spans="1:20" ht="14.25" customHeight="1" x14ac:dyDescent="0.3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</row>
    <row r="101" spans="1:20" ht="14.25" customHeight="1" x14ac:dyDescent="0.3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</row>
    <row r="102" spans="1:20" ht="14.25" customHeight="1" x14ac:dyDescent="0.3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</row>
    <row r="103" spans="1:20" ht="14.25" customHeight="1" x14ac:dyDescent="0.3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</row>
    <row r="104" spans="1:20" ht="14.25" customHeight="1" x14ac:dyDescent="0.3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</row>
    <row r="105" spans="1:20" ht="14.25" customHeight="1" x14ac:dyDescent="0.3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</row>
    <row r="106" spans="1:20" ht="14.25" customHeight="1" x14ac:dyDescent="0.3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</row>
    <row r="107" spans="1:20" ht="14.25" customHeight="1" x14ac:dyDescent="0.3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</row>
    <row r="108" spans="1:20" ht="14.25" customHeight="1" x14ac:dyDescent="0.3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</row>
    <row r="109" spans="1:20" ht="14.25" customHeight="1" x14ac:dyDescent="0.3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</row>
    <row r="110" spans="1:20" ht="14.25" customHeight="1" x14ac:dyDescent="0.3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</row>
    <row r="111" spans="1:20" ht="14.25" customHeight="1" x14ac:dyDescent="0.3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</row>
    <row r="112" spans="1:20" ht="14.25" customHeight="1" x14ac:dyDescent="0.3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</row>
    <row r="113" spans="1:20" ht="14.25" customHeight="1" x14ac:dyDescent="0.3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</row>
    <row r="114" spans="1:20" ht="14.25" customHeight="1" x14ac:dyDescent="0.3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</row>
    <row r="115" spans="1:20" ht="14.25" customHeight="1" x14ac:dyDescent="0.3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</row>
    <row r="116" spans="1:20" ht="14.25" customHeight="1" x14ac:dyDescent="0.3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</row>
    <row r="117" spans="1:20" ht="14.25" customHeight="1" x14ac:dyDescent="0.3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</row>
    <row r="118" spans="1:20" ht="14.25" customHeight="1" x14ac:dyDescent="0.3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</row>
    <row r="119" spans="1:20" ht="14.25" customHeight="1" x14ac:dyDescent="0.3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</row>
    <row r="120" spans="1:20" ht="14.25" customHeight="1" x14ac:dyDescent="0.3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</row>
    <row r="121" spans="1:20" ht="14.25" customHeight="1" x14ac:dyDescent="0.3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</row>
    <row r="122" spans="1:20" ht="14.25" customHeight="1" x14ac:dyDescent="0.3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</row>
    <row r="123" spans="1:20" ht="14.25" customHeight="1" x14ac:dyDescent="0.3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</row>
    <row r="124" spans="1:20" ht="14.25" customHeight="1" x14ac:dyDescent="0.3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</row>
    <row r="125" spans="1:20" ht="14.25" customHeight="1" x14ac:dyDescent="0.3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</row>
    <row r="126" spans="1:20" ht="14.25" customHeight="1" x14ac:dyDescent="0.3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</row>
    <row r="127" spans="1:20" ht="14.25" customHeight="1" x14ac:dyDescent="0.3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</row>
    <row r="128" spans="1:20" ht="14.25" customHeight="1" x14ac:dyDescent="0.3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</row>
    <row r="129" spans="1:20" ht="14.25" customHeight="1" x14ac:dyDescent="0.3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</row>
    <row r="130" spans="1:20" ht="14.25" customHeight="1" x14ac:dyDescent="0.3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</row>
    <row r="131" spans="1:20" ht="14.25" customHeight="1" x14ac:dyDescent="0.3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</row>
    <row r="132" spans="1:20" ht="14.25" customHeight="1" x14ac:dyDescent="0.3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</row>
    <row r="133" spans="1:20" ht="14.25" customHeight="1" x14ac:dyDescent="0.3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</row>
    <row r="134" spans="1:20" ht="14.25" customHeight="1" x14ac:dyDescent="0.3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</row>
    <row r="135" spans="1:20" ht="14.25" customHeight="1" x14ac:dyDescent="0.3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</row>
    <row r="136" spans="1:20" ht="14.25" customHeight="1" x14ac:dyDescent="0.3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</row>
    <row r="137" spans="1:20" ht="14.25" customHeight="1" x14ac:dyDescent="0.3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</row>
    <row r="138" spans="1:20" ht="14.25" customHeight="1" x14ac:dyDescent="0.3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</row>
    <row r="139" spans="1:20" ht="14.25" customHeight="1" x14ac:dyDescent="0.3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</row>
    <row r="140" spans="1:20" ht="14.25" customHeight="1" x14ac:dyDescent="0.3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</row>
    <row r="141" spans="1:20" ht="14.25" customHeight="1" x14ac:dyDescent="0.3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</row>
    <row r="142" spans="1:20" ht="14.25" customHeight="1" x14ac:dyDescent="0.3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</row>
    <row r="143" spans="1:20" ht="14.25" customHeight="1" x14ac:dyDescent="0.3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</row>
    <row r="144" spans="1:20" ht="14.25" customHeight="1" x14ac:dyDescent="0.3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</row>
    <row r="145" spans="1:20" ht="14.25" customHeight="1" x14ac:dyDescent="0.3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</row>
    <row r="146" spans="1:20" ht="14.25" customHeight="1" x14ac:dyDescent="0.3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</row>
    <row r="147" spans="1:20" ht="14.25" customHeight="1" x14ac:dyDescent="0.3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</row>
    <row r="148" spans="1:20" ht="14.25" customHeight="1" x14ac:dyDescent="0.3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</row>
    <row r="149" spans="1:20" ht="14.25" customHeight="1" x14ac:dyDescent="0.3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</row>
    <row r="150" spans="1:20" ht="14.25" customHeight="1" x14ac:dyDescent="0.3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</row>
    <row r="151" spans="1:20" ht="14.25" customHeight="1" x14ac:dyDescent="0.3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</row>
    <row r="152" spans="1:20" ht="14.25" customHeight="1" x14ac:dyDescent="0.3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</row>
    <row r="153" spans="1:20" ht="14.25" customHeight="1" x14ac:dyDescent="0.3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</row>
    <row r="154" spans="1:20" ht="14.25" customHeight="1" x14ac:dyDescent="0.3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</row>
    <row r="155" spans="1:20" ht="14.25" customHeight="1" x14ac:dyDescent="0.3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</row>
    <row r="156" spans="1:20" ht="14.25" customHeight="1" x14ac:dyDescent="0.3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</row>
    <row r="157" spans="1:20" ht="14.25" customHeight="1" x14ac:dyDescent="0.3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</row>
    <row r="158" spans="1:20" ht="14.25" customHeight="1" x14ac:dyDescent="0.3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</row>
    <row r="159" spans="1:20" ht="14.25" customHeight="1" x14ac:dyDescent="0.3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</row>
    <row r="160" spans="1:20" ht="14.25" customHeight="1" x14ac:dyDescent="0.3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</row>
    <row r="161" spans="1:20" ht="14.25" customHeight="1" x14ac:dyDescent="0.3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</row>
    <row r="162" spans="1:20" ht="14.25" customHeight="1" x14ac:dyDescent="0.3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</row>
    <row r="163" spans="1:20" ht="14.25" customHeight="1" x14ac:dyDescent="0.3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</row>
    <row r="164" spans="1:20" ht="14.25" customHeight="1" x14ac:dyDescent="0.3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</row>
    <row r="165" spans="1:20" ht="14.25" customHeight="1" x14ac:dyDescent="0.3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</row>
    <row r="166" spans="1:20" ht="14.25" customHeight="1" x14ac:dyDescent="0.3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</row>
    <row r="167" spans="1:20" ht="14.25" customHeight="1" x14ac:dyDescent="0.3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</row>
    <row r="168" spans="1:20" ht="14.25" customHeight="1" x14ac:dyDescent="0.3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</row>
    <row r="169" spans="1:20" ht="14.25" customHeight="1" x14ac:dyDescent="0.3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</row>
    <row r="170" spans="1:20" ht="14.25" customHeight="1" x14ac:dyDescent="0.3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</row>
    <row r="171" spans="1:20" ht="14.25" customHeight="1" x14ac:dyDescent="0.3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</row>
    <row r="172" spans="1:20" ht="14.25" customHeight="1" x14ac:dyDescent="0.3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</row>
    <row r="173" spans="1:20" ht="14.25" customHeight="1" x14ac:dyDescent="0.3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</row>
    <row r="174" spans="1:20" ht="14.25" customHeight="1" x14ac:dyDescent="0.3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</row>
    <row r="175" spans="1:20" ht="14.25" customHeight="1" x14ac:dyDescent="0.3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</row>
    <row r="176" spans="1:20" ht="14.25" customHeight="1" x14ac:dyDescent="0.3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</row>
    <row r="177" spans="1:20" ht="14.25" customHeight="1" x14ac:dyDescent="0.3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</row>
    <row r="178" spans="1:20" ht="14.25" customHeight="1" x14ac:dyDescent="0.3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</row>
    <row r="179" spans="1:20" ht="14.25" customHeight="1" x14ac:dyDescent="0.3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</row>
    <row r="180" spans="1:20" ht="14.25" customHeight="1" x14ac:dyDescent="0.3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</row>
    <row r="181" spans="1:20" ht="14.25" customHeight="1" x14ac:dyDescent="0.3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</row>
    <row r="182" spans="1:20" ht="14.25" customHeight="1" x14ac:dyDescent="0.3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</row>
    <row r="183" spans="1:20" ht="14.25" customHeight="1" x14ac:dyDescent="0.3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</row>
    <row r="184" spans="1:20" ht="14.25" customHeight="1" x14ac:dyDescent="0.3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</row>
    <row r="185" spans="1:20" ht="14.25" customHeight="1" x14ac:dyDescent="0.3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</row>
    <row r="186" spans="1:20" ht="14.25" customHeight="1" x14ac:dyDescent="0.3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</row>
    <row r="187" spans="1:20" ht="14.25" customHeight="1" x14ac:dyDescent="0.3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</row>
    <row r="188" spans="1:20" ht="14.25" customHeight="1" x14ac:dyDescent="0.3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</row>
    <row r="189" spans="1:20" ht="14.25" customHeight="1" x14ac:dyDescent="0.3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</row>
    <row r="190" spans="1:20" ht="14.25" customHeight="1" x14ac:dyDescent="0.3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</row>
    <row r="191" spans="1:20" ht="14.25" customHeight="1" x14ac:dyDescent="0.3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</row>
    <row r="192" spans="1:20" ht="14.25" customHeight="1" x14ac:dyDescent="0.3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</row>
    <row r="193" spans="1:20" ht="14.25" customHeight="1" x14ac:dyDescent="0.3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</row>
    <row r="194" spans="1:20" ht="14.25" customHeight="1" x14ac:dyDescent="0.3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</row>
    <row r="195" spans="1:20" ht="14.25" customHeight="1" x14ac:dyDescent="0.3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</row>
    <row r="196" spans="1:20" ht="14.25" customHeight="1" x14ac:dyDescent="0.3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</row>
    <row r="197" spans="1:20" ht="14.25" customHeight="1" x14ac:dyDescent="0.3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</row>
    <row r="198" spans="1:20" ht="14.25" customHeight="1" x14ac:dyDescent="0.3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</row>
    <row r="199" spans="1:20" ht="14.25" customHeight="1" x14ac:dyDescent="0.3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</row>
    <row r="200" spans="1:20" ht="14.25" customHeight="1" x14ac:dyDescent="0.3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</row>
    <row r="201" spans="1:20" ht="14.25" customHeight="1" x14ac:dyDescent="0.3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</row>
    <row r="202" spans="1:20" ht="14.25" customHeight="1" x14ac:dyDescent="0.3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</row>
    <row r="203" spans="1:20" ht="14.25" customHeight="1" x14ac:dyDescent="0.3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</row>
    <row r="204" spans="1:20" ht="14.25" customHeight="1" x14ac:dyDescent="0.3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</row>
    <row r="205" spans="1:20" ht="14.25" customHeight="1" x14ac:dyDescent="0.3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</row>
    <row r="206" spans="1:20" ht="14.25" customHeight="1" x14ac:dyDescent="0.3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</row>
    <row r="207" spans="1:20" ht="14.25" customHeight="1" x14ac:dyDescent="0.3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</row>
    <row r="208" spans="1:20" ht="14.25" customHeight="1" x14ac:dyDescent="0.3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</row>
    <row r="209" spans="1:20" ht="14.25" customHeight="1" x14ac:dyDescent="0.3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</row>
    <row r="210" spans="1:20" ht="14.25" customHeight="1" x14ac:dyDescent="0.3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</row>
    <row r="211" spans="1:20" ht="14.25" customHeight="1" x14ac:dyDescent="0.3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</row>
    <row r="212" spans="1:20" ht="14.25" customHeight="1" x14ac:dyDescent="0.3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</row>
    <row r="213" spans="1:20" ht="14.25" customHeight="1" x14ac:dyDescent="0.3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</row>
    <row r="214" spans="1:20" ht="14.25" customHeight="1" x14ac:dyDescent="0.3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</row>
    <row r="215" spans="1:20" ht="14.25" customHeight="1" x14ac:dyDescent="0.3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</row>
    <row r="216" spans="1:20" ht="14.25" customHeight="1" x14ac:dyDescent="0.3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</row>
    <row r="217" spans="1:20" ht="14.25" customHeight="1" x14ac:dyDescent="0.3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</row>
    <row r="218" spans="1:20" ht="14.25" customHeight="1" x14ac:dyDescent="0.3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</row>
    <row r="219" spans="1:20" ht="14.25" customHeight="1" x14ac:dyDescent="0.3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</row>
    <row r="220" spans="1:20" ht="14.25" customHeight="1" x14ac:dyDescent="0.3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</row>
    <row r="221" spans="1:20" ht="14.25" customHeight="1" x14ac:dyDescent="0.3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</row>
    <row r="222" spans="1:20" ht="14.25" customHeight="1" x14ac:dyDescent="0.3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</row>
    <row r="223" spans="1:20" ht="14.25" customHeight="1" x14ac:dyDescent="0.3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</row>
    <row r="224" spans="1:20" ht="14.25" customHeight="1" x14ac:dyDescent="0.3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</row>
    <row r="225" spans="1:20" ht="14.25" customHeight="1" x14ac:dyDescent="0.3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</row>
    <row r="226" spans="1:20" ht="14.25" customHeight="1" x14ac:dyDescent="0.3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</row>
    <row r="227" spans="1:20" ht="14.25" customHeight="1" x14ac:dyDescent="0.3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</row>
    <row r="228" spans="1:20" ht="14.25" customHeight="1" x14ac:dyDescent="0.3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</row>
    <row r="229" spans="1:20" ht="14.25" customHeight="1" x14ac:dyDescent="0.3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</row>
    <row r="230" spans="1:20" ht="14.25" customHeight="1" x14ac:dyDescent="0.3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</row>
    <row r="231" spans="1:20" ht="14.25" customHeight="1" x14ac:dyDescent="0.3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</row>
    <row r="232" spans="1:20" ht="14.25" customHeight="1" x14ac:dyDescent="0.3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</row>
    <row r="233" spans="1:20" ht="14.25" customHeight="1" x14ac:dyDescent="0.3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</row>
    <row r="234" spans="1:20" ht="14.25" customHeight="1" x14ac:dyDescent="0.3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</row>
    <row r="235" spans="1:20" ht="14.25" customHeight="1" x14ac:dyDescent="0.3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</row>
    <row r="236" spans="1:20" ht="14.25" customHeight="1" x14ac:dyDescent="0.3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</row>
    <row r="237" spans="1:20" ht="14.25" customHeight="1" x14ac:dyDescent="0.3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</row>
    <row r="238" spans="1:20" ht="14.25" customHeight="1" x14ac:dyDescent="0.3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</row>
    <row r="239" spans="1:20" ht="14.25" customHeight="1" x14ac:dyDescent="0.3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</row>
    <row r="240" spans="1:20" ht="14.25" customHeight="1" x14ac:dyDescent="0.3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</row>
    <row r="241" spans="1:20" ht="14.25" customHeight="1" x14ac:dyDescent="0.3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</row>
    <row r="242" spans="1:20" ht="14.25" customHeight="1" x14ac:dyDescent="0.3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</row>
    <row r="243" spans="1:20" ht="14.25" customHeight="1" x14ac:dyDescent="0.3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</row>
    <row r="244" spans="1:20" ht="14.25" customHeight="1" x14ac:dyDescent="0.3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</row>
    <row r="245" spans="1:20" ht="14.25" customHeight="1" x14ac:dyDescent="0.3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</row>
    <row r="246" spans="1:20" ht="14.25" customHeight="1" x14ac:dyDescent="0.3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</row>
    <row r="247" spans="1:20" ht="14.25" customHeight="1" x14ac:dyDescent="0.3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</row>
    <row r="248" spans="1:20" ht="14.25" customHeight="1" x14ac:dyDescent="0.3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</row>
    <row r="249" spans="1:20" ht="14.25" customHeight="1" x14ac:dyDescent="0.3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</row>
    <row r="250" spans="1:20" ht="14.25" customHeight="1" x14ac:dyDescent="0.3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</row>
    <row r="251" spans="1:20" ht="14.25" customHeight="1" x14ac:dyDescent="0.3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</row>
    <row r="252" spans="1:20" ht="14.25" customHeight="1" x14ac:dyDescent="0.3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</row>
    <row r="253" spans="1:20" ht="14.25" customHeight="1" x14ac:dyDescent="0.3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</row>
    <row r="254" spans="1:20" ht="14.25" customHeight="1" x14ac:dyDescent="0.3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</row>
    <row r="255" spans="1:20" ht="14.25" customHeight="1" x14ac:dyDescent="0.3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</row>
    <row r="256" spans="1:20" ht="14.25" customHeight="1" x14ac:dyDescent="0.3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</row>
    <row r="257" spans="1:20" ht="14.25" customHeight="1" x14ac:dyDescent="0.3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</row>
    <row r="258" spans="1:20" ht="14.25" customHeight="1" x14ac:dyDescent="0.3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</row>
    <row r="259" spans="1:20" ht="14.25" customHeight="1" x14ac:dyDescent="0.3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</row>
    <row r="260" spans="1:20" ht="14.25" customHeight="1" x14ac:dyDescent="0.3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</row>
    <row r="261" spans="1:20" ht="14.25" customHeight="1" x14ac:dyDescent="0.3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</row>
    <row r="262" spans="1:20" ht="14.25" customHeight="1" x14ac:dyDescent="0.3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</row>
    <row r="263" spans="1:20" ht="14.25" customHeight="1" x14ac:dyDescent="0.3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</row>
    <row r="264" spans="1:20" ht="14.25" customHeight="1" x14ac:dyDescent="0.3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</row>
    <row r="265" spans="1:20" ht="14.25" customHeight="1" x14ac:dyDescent="0.3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</row>
    <row r="266" spans="1:20" ht="14.25" customHeight="1" x14ac:dyDescent="0.3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</row>
    <row r="267" spans="1:20" ht="14.25" customHeight="1" x14ac:dyDescent="0.3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</row>
    <row r="268" spans="1:20" ht="14.25" customHeight="1" x14ac:dyDescent="0.3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</row>
    <row r="269" spans="1:20" ht="14.25" customHeight="1" x14ac:dyDescent="0.3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</row>
    <row r="270" spans="1:20" ht="14.25" customHeight="1" x14ac:dyDescent="0.3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</row>
    <row r="271" spans="1:20" ht="14.25" customHeight="1" x14ac:dyDescent="0.3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</row>
    <row r="272" spans="1:20" ht="14.25" customHeight="1" x14ac:dyDescent="0.3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</row>
    <row r="273" spans="1:20" ht="14.25" customHeight="1" x14ac:dyDescent="0.3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</row>
    <row r="274" spans="1:20" ht="14.25" customHeight="1" x14ac:dyDescent="0.3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</row>
    <row r="275" spans="1:20" ht="14.25" customHeight="1" x14ac:dyDescent="0.3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</row>
    <row r="276" spans="1:20" ht="14.25" customHeight="1" x14ac:dyDescent="0.3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</row>
    <row r="277" spans="1:20" ht="14.25" customHeight="1" x14ac:dyDescent="0.3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</row>
    <row r="278" spans="1:20" ht="14.25" customHeight="1" x14ac:dyDescent="0.3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</row>
    <row r="279" spans="1:20" ht="14.25" customHeight="1" x14ac:dyDescent="0.3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</row>
    <row r="280" spans="1:20" ht="14.25" customHeight="1" x14ac:dyDescent="0.3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</row>
    <row r="281" spans="1:20" ht="14.25" customHeight="1" x14ac:dyDescent="0.3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</row>
    <row r="282" spans="1:20" ht="14.25" customHeight="1" x14ac:dyDescent="0.3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</row>
    <row r="283" spans="1:20" ht="14.25" customHeight="1" x14ac:dyDescent="0.3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</row>
    <row r="284" spans="1:20" ht="14.25" customHeight="1" x14ac:dyDescent="0.3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</row>
    <row r="285" spans="1:20" ht="14.25" customHeight="1" x14ac:dyDescent="0.3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</row>
    <row r="286" spans="1:20" ht="14.25" customHeight="1" x14ac:dyDescent="0.3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</row>
    <row r="287" spans="1:20" ht="14.25" customHeight="1" x14ac:dyDescent="0.3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</row>
    <row r="288" spans="1:20" ht="14.25" customHeight="1" x14ac:dyDescent="0.3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</row>
    <row r="289" spans="1:20" ht="14.25" customHeight="1" x14ac:dyDescent="0.3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</row>
    <row r="290" spans="1:20" ht="14.25" customHeight="1" x14ac:dyDescent="0.3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</row>
    <row r="291" spans="1:20" ht="14.25" customHeight="1" x14ac:dyDescent="0.3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</row>
    <row r="292" spans="1:20" ht="14.25" customHeight="1" x14ac:dyDescent="0.3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</row>
    <row r="293" spans="1:20" ht="14.25" customHeight="1" x14ac:dyDescent="0.3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</row>
    <row r="294" spans="1:20" ht="14.25" customHeight="1" x14ac:dyDescent="0.3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</row>
    <row r="295" spans="1:20" ht="14.25" customHeight="1" x14ac:dyDescent="0.3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</row>
    <row r="296" spans="1:20" ht="14.25" customHeight="1" x14ac:dyDescent="0.3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</row>
    <row r="297" spans="1:20" ht="14.25" customHeight="1" x14ac:dyDescent="0.3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</row>
    <row r="298" spans="1:20" ht="14.25" customHeight="1" x14ac:dyDescent="0.3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</row>
    <row r="299" spans="1:20" ht="14.25" customHeight="1" x14ac:dyDescent="0.3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</row>
    <row r="300" spans="1:20" ht="14.25" customHeight="1" x14ac:dyDescent="0.3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</row>
    <row r="301" spans="1:20" ht="14.25" customHeight="1" x14ac:dyDescent="0.3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</row>
    <row r="302" spans="1:20" ht="14.25" customHeight="1" x14ac:dyDescent="0.3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</row>
    <row r="303" spans="1:20" ht="14.25" customHeight="1" x14ac:dyDescent="0.3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</row>
    <row r="304" spans="1:20" ht="14.25" customHeight="1" x14ac:dyDescent="0.3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</row>
    <row r="305" spans="1:20" ht="14.25" customHeight="1" x14ac:dyDescent="0.3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</row>
    <row r="306" spans="1:20" ht="14.25" customHeight="1" x14ac:dyDescent="0.3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</row>
    <row r="307" spans="1:20" ht="14.25" customHeight="1" x14ac:dyDescent="0.3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</row>
    <row r="308" spans="1:20" ht="14.25" customHeight="1" x14ac:dyDescent="0.3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</row>
    <row r="309" spans="1:20" ht="14.25" customHeight="1" x14ac:dyDescent="0.3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</row>
    <row r="310" spans="1:20" ht="14.25" customHeight="1" x14ac:dyDescent="0.3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</row>
    <row r="311" spans="1:20" ht="14.25" customHeight="1" x14ac:dyDescent="0.3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</row>
    <row r="312" spans="1:20" ht="14.25" customHeight="1" x14ac:dyDescent="0.3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</row>
    <row r="313" spans="1:20" ht="14.25" customHeight="1" x14ac:dyDescent="0.3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</row>
    <row r="314" spans="1:20" ht="14.25" customHeight="1" x14ac:dyDescent="0.3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</row>
    <row r="315" spans="1:20" ht="14.25" customHeight="1" x14ac:dyDescent="0.3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</row>
    <row r="316" spans="1:20" ht="14.25" customHeight="1" x14ac:dyDescent="0.3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</row>
    <row r="317" spans="1:20" ht="14.25" customHeight="1" x14ac:dyDescent="0.3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</row>
    <row r="318" spans="1:20" ht="14.25" customHeight="1" x14ac:dyDescent="0.3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</row>
    <row r="319" spans="1:20" ht="14.25" customHeight="1" x14ac:dyDescent="0.3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</row>
    <row r="320" spans="1:20" ht="14.25" customHeight="1" x14ac:dyDescent="0.3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</row>
    <row r="321" spans="1:20" ht="14.25" customHeight="1" x14ac:dyDescent="0.3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</row>
    <row r="322" spans="1:20" ht="14.25" customHeight="1" x14ac:dyDescent="0.3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</row>
    <row r="323" spans="1:20" ht="14.25" customHeight="1" x14ac:dyDescent="0.3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</row>
    <row r="324" spans="1:20" ht="14.25" customHeight="1" x14ac:dyDescent="0.3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</row>
    <row r="325" spans="1:20" ht="14.25" customHeight="1" x14ac:dyDescent="0.3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</row>
    <row r="326" spans="1:20" ht="14.25" customHeight="1" x14ac:dyDescent="0.3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</row>
    <row r="327" spans="1:20" ht="14.25" customHeight="1" x14ac:dyDescent="0.3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</row>
    <row r="328" spans="1:20" ht="14.25" customHeight="1" x14ac:dyDescent="0.3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</row>
    <row r="329" spans="1:20" ht="14.25" customHeight="1" x14ac:dyDescent="0.3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</row>
    <row r="330" spans="1:20" ht="14.25" customHeight="1" x14ac:dyDescent="0.3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</row>
    <row r="331" spans="1:20" ht="14.25" customHeight="1" x14ac:dyDescent="0.3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</row>
    <row r="332" spans="1:20" ht="14.25" customHeight="1" x14ac:dyDescent="0.3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</row>
    <row r="333" spans="1:20" ht="14.25" customHeight="1" x14ac:dyDescent="0.3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</row>
    <row r="334" spans="1:20" ht="14.25" customHeight="1" x14ac:dyDescent="0.3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</row>
    <row r="335" spans="1:20" ht="14.25" customHeight="1" x14ac:dyDescent="0.3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</row>
    <row r="336" spans="1:20" ht="14.25" customHeight="1" x14ac:dyDescent="0.3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</row>
    <row r="337" spans="1:20" ht="14.25" customHeight="1" x14ac:dyDescent="0.3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</row>
    <row r="338" spans="1:20" ht="14.25" customHeight="1" x14ac:dyDescent="0.3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</row>
    <row r="339" spans="1:20" ht="14.25" customHeight="1" x14ac:dyDescent="0.3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</row>
    <row r="340" spans="1:20" ht="14.25" customHeight="1" x14ac:dyDescent="0.3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</row>
    <row r="341" spans="1:20" ht="14.25" customHeight="1" x14ac:dyDescent="0.3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</row>
    <row r="342" spans="1:20" ht="14.25" customHeight="1" x14ac:dyDescent="0.3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</row>
    <row r="343" spans="1:20" ht="14.25" customHeight="1" x14ac:dyDescent="0.3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</row>
    <row r="344" spans="1:20" ht="14.25" customHeight="1" x14ac:dyDescent="0.3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</row>
    <row r="345" spans="1:20" ht="14.25" customHeight="1" x14ac:dyDescent="0.3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</row>
    <row r="346" spans="1:20" ht="14.25" customHeight="1" x14ac:dyDescent="0.3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</row>
    <row r="347" spans="1:20" ht="14.25" customHeight="1" x14ac:dyDescent="0.3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</row>
    <row r="348" spans="1:20" ht="14.25" customHeight="1" x14ac:dyDescent="0.3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</row>
    <row r="349" spans="1:20" ht="14.25" customHeight="1" x14ac:dyDescent="0.3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</row>
    <row r="350" spans="1:20" ht="14.25" customHeight="1" x14ac:dyDescent="0.3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</row>
    <row r="351" spans="1:20" ht="14.25" customHeight="1" x14ac:dyDescent="0.3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</row>
    <row r="352" spans="1:20" ht="14.25" customHeight="1" x14ac:dyDescent="0.3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</row>
    <row r="353" spans="1:20" ht="14.25" customHeight="1" x14ac:dyDescent="0.3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</row>
    <row r="354" spans="1:20" ht="14.25" customHeight="1" x14ac:dyDescent="0.3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</row>
    <row r="355" spans="1:20" ht="14.25" customHeight="1" x14ac:dyDescent="0.3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</row>
    <row r="356" spans="1:20" ht="14.25" customHeight="1" x14ac:dyDescent="0.3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</row>
    <row r="357" spans="1:20" ht="14.25" customHeight="1" x14ac:dyDescent="0.3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</row>
    <row r="358" spans="1:20" ht="14.25" customHeight="1" x14ac:dyDescent="0.3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</row>
    <row r="359" spans="1:20" ht="14.25" customHeight="1" x14ac:dyDescent="0.3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</row>
    <row r="360" spans="1:20" ht="14.25" customHeight="1" x14ac:dyDescent="0.3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</row>
    <row r="361" spans="1:20" ht="14.25" customHeight="1" x14ac:dyDescent="0.3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</row>
    <row r="362" spans="1:20" ht="14.25" customHeight="1" x14ac:dyDescent="0.3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</row>
    <row r="363" spans="1:20" ht="14.25" customHeight="1" x14ac:dyDescent="0.3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</row>
    <row r="364" spans="1:20" ht="14.25" customHeight="1" x14ac:dyDescent="0.3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</row>
    <row r="365" spans="1:20" ht="14.25" customHeight="1" x14ac:dyDescent="0.3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</row>
    <row r="366" spans="1:20" ht="14.25" customHeight="1" x14ac:dyDescent="0.3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</row>
    <row r="367" spans="1:20" ht="14.25" customHeight="1" x14ac:dyDescent="0.3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</row>
    <row r="368" spans="1:20" ht="14.25" customHeight="1" x14ac:dyDescent="0.3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</row>
    <row r="369" spans="1:20" ht="14.25" customHeight="1" x14ac:dyDescent="0.3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</row>
    <row r="370" spans="1:20" ht="14.25" customHeight="1" x14ac:dyDescent="0.3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</row>
    <row r="371" spans="1:20" ht="14.25" customHeight="1" x14ac:dyDescent="0.3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</row>
    <row r="372" spans="1:20" ht="14.25" customHeight="1" x14ac:dyDescent="0.3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</row>
    <row r="373" spans="1:20" ht="14.25" customHeight="1" x14ac:dyDescent="0.3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</row>
    <row r="374" spans="1:20" ht="14.25" customHeight="1" x14ac:dyDescent="0.3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</row>
    <row r="375" spans="1:20" ht="14.25" customHeight="1" x14ac:dyDescent="0.3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</row>
    <row r="376" spans="1:20" ht="14.25" customHeight="1" x14ac:dyDescent="0.3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</row>
    <row r="377" spans="1:20" ht="14.25" customHeight="1" x14ac:dyDescent="0.3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</row>
    <row r="378" spans="1:20" ht="14.25" customHeight="1" x14ac:dyDescent="0.3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</row>
    <row r="379" spans="1:20" ht="14.25" customHeight="1" x14ac:dyDescent="0.3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</row>
    <row r="380" spans="1:20" ht="14.25" customHeight="1" x14ac:dyDescent="0.3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</row>
    <row r="381" spans="1:20" ht="14.25" customHeight="1" x14ac:dyDescent="0.3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</row>
    <row r="382" spans="1:20" ht="14.25" customHeight="1" x14ac:dyDescent="0.3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</row>
    <row r="383" spans="1:20" ht="14.25" customHeight="1" x14ac:dyDescent="0.3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</row>
    <row r="384" spans="1:20" ht="14.25" customHeight="1" x14ac:dyDescent="0.3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</row>
    <row r="385" spans="1:20" ht="14.25" customHeight="1" x14ac:dyDescent="0.3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</row>
    <row r="386" spans="1:20" ht="14.25" customHeight="1" x14ac:dyDescent="0.3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</row>
    <row r="387" spans="1:20" ht="14.25" customHeight="1" x14ac:dyDescent="0.3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</row>
    <row r="388" spans="1:20" ht="14.25" customHeight="1" x14ac:dyDescent="0.3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</row>
    <row r="389" spans="1:20" ht="14.25" customHeight="1" x14ac:dyDescent="0.3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</row>
    <row r="390" spans="1:20" ht="14.25" customHeight="1" x14ac:dyDescent="0.3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</row>
    <row r="391" spans="1:20" ht="14.25" customHeight="1" x14ac:dyDescent="0.3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</row>
    <row r="392" spans="1:20" ht="14.25" customHeight="1" x14ac:dyDescent="0.3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</row>
    <row r="393" spans="1:20" ht="14.25" customHeight="1" x14ac:dyDescent="0.3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</row>
    <row r="394" spans="1:20" ht="14.25" customHeight="1" x14ac:dyDescent="0.3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</row>
    <row r="395" spans="1:20" ht="14.25" customHeight="1" x14ac:dyDescent="0.3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</row>
    <row r="396" spans="1:20" ht="14.25" customHeight="1" x14ac:dyDescent="0.3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</row>
    <row r="397" spans="1:20" ht="14.25" customHeight="1" x14ac:dyDescent="0.3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</row>
    <row r="398" spans="1:20" ht="14.25" customHeight="1" x14ac:dyDescent="0.3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</row>
    <row r="399" spans="1:20" ht="14.25" customHeight="1" x14ac:dyDescent="0.3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</row>
    <row r="400" spans="1:20" ht="14.25" customHeight="1" x14ac:dyDescent="0.3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</row>
    <row r="401" spans="1:20" ht="14.25" customHeight="1" x14ac:dyDescent="0.3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</row>
    <row r="402" spans="1:20" ht="14.25" customHeight="1" x14ac:dyDescent="0.3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</row>
    <row r="403" spans="1:20" ht="14.25" customHeight="1" x14ac:dyDescent="0.3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</row>
    <row r="404" spans="1:20" ht="14.25" customHeight="1" x14ac:dyDescent="0.3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</row>
    <row r="405" spans="1:20" ht="14.25" customHeight="1" x14ac:dyDescent="0.3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</row>
    <row r="406" spans="1:20" ht="14.25" customHeight="1" x14ac:dyDescent="0.3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</row>
    <row r="407" spans="1:20" ht="14.25" customHeight="1" x14ac:dyDescent="0.3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</row>
    <row r="408" spans="1:20" ht="14.25" customHeight="1" x14ac:dyDescent="0.3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</row>
    <row r="409" spans="1:20" ht="14.25" customHeight="1" x14ac:dyDescent="0.3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</row>
    <row r="410" spans="1:20" ht="14.25" customHeight="1" x14ac:dyDescent="0.3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</row>
    <row r="411" spans="1:20" ht="14.25" customHeight="1" x14ac:dyDescent="0.3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</row>
    <row r="412" spans="1:20" ht="14.25" customHeight="1" x14ac:dyDescent="0.3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</row>
    <row r="413" spans="1:20" ht="14.25" customHeight="1" x14ac:dyDescent="0.3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</row>
    <row r="414" spans="1:20" ht="14.25" customHeight="1" x14ac:dyDescent="0.3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</row>
    <row r="415" spans="1:20" ht="14.25" customHeight="1" x14ac:dyDescent="0.3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</row>
    <row r="416" spans="1:20" ht="14.25" customHeight="1" x14ac:dyDescent="0.3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</row>
    <row r="417" spans="1:20" ht="14.25" customHeight="1" x14ac:dyDescent="0.3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</row>
    <row r="418" spans="1:20" ht="14.25" customHeight="1" x14ac:dyDescent="0.3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</row>
    <row r="419" spans="1:20" ht="14.25" customHeight="1" x14ac:dyDescent="0.3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</row>
    <row r="420" spans="1:20" ht="14.25" customHeight="1" x14ac:dyDescent="0.3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</row>
    <row r="421" spans="1:20" ht="14.25" customHeight="1" x14ac:dyDescent="0.3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</row>
    <row r="422" spans="1:20" ht="14.25" customHeight="1" x14ac:dyDescent="0.3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</row>
    <row r="423" spans="1:20" ht="14.25" customHeight="1" x14ac:dyDescent="0.3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</row>
    <row r="424" spans="1:20" ht="14.25" customHeight="1" x14ac:dyDescent="0.3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</row>
    <row r="425" spans="1:20" ht="14.25" customHeight="1" x14ac:dyDescent="0.3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</row>
    <row r="426" spans="1:20" ht="14.25" customHeight="1" x14ac:dyDescent="0.3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</row>
    <row r="427" spans="1:20" ht="14.25" customHeight="1" x14ac:dyDescent="0.3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</row>
    <row r="428" spans="1:20" ht="14.25" customHeight="1" x14ac:dyDescent="0.3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</row>
    <row r="429" spans="1:20" ht="14.25" customHeight="1" x14ac:dyDescent="0.3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</row>
    <row r="430" spans="1:20" ht="14.25" customHeight="1" x14ac:dyDescent="0.3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</row>
    <row r="431" spans="1:20" ht="14.25" customHeight="1" x14ac:dyDescent="0.3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</row>
    <row r="432" spans="1:20" ht="14.25" customHeight="1" x14ac:dyDescent="0.3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</row>
    <row r="433" spans="1:20" ht="14.25" customHeight="1" x14ac:dyDescent="0.3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</row>
    <row r="434" spans="1:20" ht="14.25" customHeight="1" x14ac:dyDescent="0.3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</row>
    <row r="435" spans="1:20" ht="14.25" customHeight="1" x14ac:dyDescent="0.3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</row>
    <row r="436" spans="1:20" ht="14.25" customHeight="1" x14ac:dyDescent="0.3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</row>
    <row r="437" spans="1:20" ht="14.25" customHeight="1" x14ac:dyDescent="0.3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</row>
    <row r="438" spans="1:20" ht="14.25" customHeight="1" x14ac:dyDescent="0.3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</row>
    <row r="439" spans="1:20" ht="14.25" customHeight="1" x14ac:dyDescent="0.3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</row>
    <row r="440" spans="1:20" ht="14.25" customHeight="1" x14ac:dyDescent="0.3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</row>
    <row r="441" spans="1:20" ht="14.25" customHeight="1" x14ac:dyDescent="0.3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</row>
    <row r="442" spans="1:20" ht="14.25" customHeight="1" x14ac:dyDescent="0.3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</row>
    <row r="443" spans="1:20" ht="14.25" customHeight="1" x14ac:dyDescent="0.3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</row>
    <row r="444" spans="1:20" ht="14.25" customHeight="1" x14ac:dyDescent="0.3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</row>
    <row r="445" spans="1:20" ht="14.25" customHeight="1" x14ac:dyDescent="0.3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</row>
    <row r="446" spans="1:20" ht="14.25" customHeight="1" x14ac:dyDescent="0.3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</row>
    <row r="447" spans="1:20" ht="14.25" customHeight="1" x14ac:dyDescent="0.3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</row>
    <row r="448" spans="1:20" ht="14.25" customHeight="1" x14ac:dyDescent="0.3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</row>
    <row r="449" spans="1:20" ht="14.25" customHeight="1" x14ac:dyDescent="0.3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</row>
    <row r="450" spans="1:20" ht="14.25" customHeight="1" x14ac:dyDescent="0.3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</row>
    <row r="451" spans="1:20" ht="14.25" customHeight="1" x14ac:dyDescent="0.3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</row>
    <row r="452" spans="1:20" ht="14.25" customHeight="1" x14ac:dyDescent="0.3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</row>
    <row r="453" spans="1:20" ht="14.25" customHeight="1" x14ac:dyDescent="0.3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</row>
    <row r="454" spans="1:20" ht="14.25" customHeight="1" x14ac:dyDescent="0.3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</row>
    <row r="455" spans="1:20" ht="14.25" customHeight="1" x14ac:dyDescent="0.3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</row>
    <row r="456" spans="1:20" ht="14.25" customHeight="1" x14ac:dyDescent="0.3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</row>
    <row r="457" spans="1:20" ht="14.25" customHeight="1" x14ac:dyDescent="0.3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</row>
    <row r="458" spans="1:20" ht="14.25" customHeight="1" x14ac:dyDescent="0.3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</row>
    <row r="459" spans="1:20" ht="14.25" customHeight="1" x14ac:dyDescent="0.3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</row>
    <row r="460" spans="1:20" ht="14.25" customHeight="1" x14ac:dyDescent="0.3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</row>
    <row r="461" spans="1:20" ht="14.25" customHeight="1" x14ac:dyDescent="0.3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</row>
    <row r="462" spans="1:20" ht="14.25" customHeight="1" x14ac:dyDescent="0.3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</row>
    <row r="463" spans="1:20" ht="14.25" customHeight="1" x14ac:dyDescent="0.3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</row>
    <row r="464" spans="1:20" ht="14.25" customHeight="1" x14ac:dyDescent="0.3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</row>
    <row r="465" spans="1:20" ht="14.25" customHeight="1" x14ac:dyDescent="0.3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</row>
    <row r="466" spans="1:20" ht="14.25" customHeight="1" x14ac:dyDescent="0.3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</row>
    <row r="467" spans="1:20" ht="14.25" customHeight="1" x14ac:dyDescent="0.3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</row>
    <row r="468" spans="1:20" ht="14.25" customHeight="1" x14ac:dyDescent="0.3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</row>
    <row r="469" spans="1:20" ht="14.25" customHeight="1" x14ac:dyDescent="0.3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</row>
    <row r="470" spans="1:20" ht="14.25" customHeight="1" x14ac:dyDescent="0.3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</row>
    <row r="471" spans="1:20" ht="14.25" customHeight="1" x14ac:dyDescent="0.3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</row>
    <row r="472" spans="1:20" ht="14.25" customHeight="1" x14ac:dyDescent="0.3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</row>
    <row r="473" spans="1:20" ht="14.25" customHeight="1" x14ac:dyDescent="0.3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</row>
    <row r="474" spans="1:20" ht="14.25" customHeight="1" x14ac:dyDescent="0.3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</row>
    <row r="475" spans="1:20" ht="14.25" customHeight="1" x14ac:dyDescent="0.3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</row>
    <row r="476" spans="1:20" ht="14.25" customHeight="1" x14ac:dyDescent="0.3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</row>
    <row r="477" spans="1:20" ht="14.25" customHeight="1" x14ac:dyDescent="0.3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</row>
    <row r="478" spans="1:20" ht="14.25" customHeight="1" x14ac:dyDescent="0.3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</row>
    <row r="479" spans="1:20" ht="14.25" customHeight="1" x14ac:dyDescent="0.3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</row>
    <row r="480" spans="1:20" ht="14.25" customHeight="1" x14ac:dyDescent="0.3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</row>
    <row r="481" spans="1:20" ht="14.25" customHeight="1" x14ac:dyDescent="0.3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</row>
    <row r="482" spans="1:20" ht="14.25" customHeight="1" x14ac:dyDescent="0.3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</row>
    <row r="483" spans="1:20" ht="14.25" customHeight="1" x14ac:dyDescent="0.3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</row>
    <row r="484" spans="1:20" ht="14.25" customHeight="1" x14ac:dyDescent="0.3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</row>
    <row r="485" spans="1:20" ht="14.25" customHeight="1" x14ac:dyDescent="0.3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</row>
    <row r="486" spans="1:20" ht="14.25" customHeight="1" x14ac:dyDescent="0.3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</row>
    <row r="487" spans="1:20" ht="14.25" customHeight="1" x14ac:dyDescent="0.3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</row>
    <row r="488" spans="1:20" ht="14.25" customHeight="1" x14ac:dyDescent="0.3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</row>
    <row r="489" spans="1:20" ht="14.25" customHeight="1" x14ac:dyDescent="0.3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</row>
    <row r="490" spans="1:20" ht="14.25" customHeight="1" x14ac:dyDescent="0.3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</row>
    <row r="491" spans="1:20" ht="14.25" customHeight="1" x14ac:dyDescent="0.3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</row>
    <row r="492" spans="1:20" ht="14.25" customHeight="1" x14ac:dyDescent="0.3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</row>
    <row r="493" spans="1:20" ht="14.25" customHeight="1" x14ac:dyDescent="0.3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</row>
    <row r="494" spans="1:20" ht="14.25" customHeight="1" x14ac:dyDescent="0.3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</row>
    <row r="495" spans="1:20" ht="14.25" customHeight="1" x14ac:dyDescent="0.3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</row>
    <row r="496" spans="1:20" ht="14.25" customHeight="1" x14ac:dyDescent="0.3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</row>
    <row r="497" spans="1:20" ht="14.25" customHeight="1" x14ac:dyDescent="0.3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</row>
    <row r="498" spans="1:20" ht="14.25" customHeight="1" x14ac:dyDescent="0.3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</row>
    <row r="499" spans="1:20" ht="14.25" customHeight="1" x14ac:dyDescent="0.3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</row>
    <row r="500" spans="1:20" ht="14.25" customHeight="1" x14ac:dyDescent="0.3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</row>
    <row r="501" spans="1:20" ht="14.25" customHeight="1" x14ac:dyDescent="0.3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</row>
    <row r="502" spans="1:20" ht="14.25" customHeight="1" x14ac:dyDescent="0.3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</row>
    <row r="503" spans="1:20" ht="14.25" customHeight="1" x14ac:dyDescent="0.3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</row>
    <row r="504" spans="1:20" ht="14.25" customHeight="1" x14ac:dyDescent="0.3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</row>
    <row r="505" spans="1:20" ht="14.25" customHeight="1" x14ac:dyDescent="0.3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</row>
    <row r="506" spans="1:20" ht="14.25" customHeight="1" x14ac:dyDescent="0.3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</row>
    <row r="507" spans="1:20" ht="14.25" customHeight="1" x14ac:dyDescent="0.3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</row>
    <row r="508" spans="1:20" ht="14.25" customHeight="1" x14ac:dyDescent="0.3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</row>
    <row r="509" spans="1:20" ht="14.25" customHeight="1" x14ac:dyDescent="0.3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</row>
    <row r="510" spans="1:20" ht="14.25" customHeight="1" x14ac:dyDescent="0.3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</row>
    <row r="511" spans="1:20" ht="14.25" customHeight="1" x14ac:dyDescent="0.3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</row>
    <row r="512" spans="1:20" ht="14.25" customHeight="1" x14ac:dyDescent="0.3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</row>
    <row r="513" spans="1:20" ht="14.25" customHeight="1" x14ac:dyDescent="0.3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</row>
    <row r="514" spans="1:20" ht="14.25" customHeight="1" x14ac:dyDescent="0.3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</row>
    <row r="515" spans="1:20" ht="14.25" customHeight="1" x14ac:dyDescent="0.3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</row>
    <row r="516" spans="1:20" ht="14.25" customHeight="1" x14ac:dyDescent="0.3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</row>
    <row r="517" spans="1:20" ht="14.25" customHeight="1" x14ac:dyDescent="0.3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</row>
    <row r="518" spans="1:20" ht="14.25" customHeight="1" x14ac:dyDescent="0.3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</row>
    <row r="519" spans="1:20" ht="14.25" customHeight="1" x14ac:dyDescent="0.3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</row>
    <row r="520" spans="1:20" ht="14.25" customHeight="1" x14ac:dyDescent="0.3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</row>
    <row r="521" spans="1:20" ht="14.25" customHeight="1" x14ac:dyDescent="0.3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</row>
    <row r="522" spans="1:20" ht="14.25" customHeight="1" x14ac:dyDescent="0.3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</row>
    <row r="523" spans="1:20" ht="14.25" customHeight="1" x14ac:dyDescent="0.3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</row>
    <row r="524" spans="1:20" ht="14.25" customHeight="1" x14ac:dyDescent="0.3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</row>
    <row r="525" spans="1:20" ht="14.25" customHeight="1" x14ac:dyDescent="0.3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</row>
    <row r="526" spans="1:20" ht="14.25" customHeight="1" x14ac:dyDescent="0.3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</row>
    <row r="527" spans="1:20" ht="14.25" customHeight="1" x14ac:dyDescent="0.3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</row>
    <row r="528" spans="1:20" ht="14.25" customHeight="1" x14ac:dyDescent="0.3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</row>
    <row r="529" spans="1:20" ht="14.25" customHeight="1" x14ac:dyDescent="0.3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</row>
    <row r="530" spans="1:20" ht="14.25" customHeight="1" x14ac:dyDescent="0.3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</row>
    <row r="531" spans="1:20" ht="14.25" customHeight="1" x14ac:dyDescent="0.3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</row>
    <row r="532" spans="1:20" ht="14.25" customHeight="1" x14ac:dyDescent="0.3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</row>
    <row r="533" spans="1:20" ht="14.25" customHeight="1" x14ac:dyDescent="0.3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</row>
    <row r="534" spans="1:20" ht="14.25" customHeight="1" x14ac:dyDescent="0.3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</row>
    <row r="535" spans="1:20" ht="14.25" customHeight="1" x14ac:dyDescent="0.3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</row>
    <row r="536" spans="1:20" ht="14.25" customHeight="1" x14ac:dyDescent="0.3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</row>
    <row r="537" spans="1:20" ht="14.25" customHeight="1" x14ac:dyDescent="0.3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</row>
    <row r="538" spans="1:20" ht="14.25" customHeight="1" x14ac:dyDescent="0.3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</row>
    <row r="539" spans="1:20" ht="14.25" customHeight="1" x14ac:dyDescent="0.3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</row>
    <row r="540" spans="1:20" ht="14.25" customHeight="1" x14ac:dyDescent="0.3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</row>
    <row r="541" spans="1:20" ht="14.25" customHeight="1" x14ac:dyDescent="0.3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</row>
    <row r="542" spans="1:20" ht="14.25" customHeight="1" x14ac:dyDescent="0.3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</row>
    <row r="543" spans="1:20" ht="14.25" customHeight="1" x14ac:dyDescent="0.3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</row>
    <row r="544" spans="1:20" ht="14.25" customHeight="1" x14ac:dyDescent="0.3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</row>
    <row r="545" spans="1:20" ht="14.25" customHeight="1" x14ac:dyDescent="0.3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</row>
    <row r="546" spans="1:20" ht="14.25" customHeight="1" x14ac:dyDescent="0.3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</row>
    <row r="547" spans="1:20" ht="14.25" customHeight="1" x14ac:dyDescent="0.3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</row>
    <row r="548" spans="1:20" ht="14.25" customHeight="1" x14ac:dyDescent="0.3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</row>
    <row r="549" spans="1:20" ht="14.25" customHeight="1" x14ac:dyDescent="0.3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</row>
    <row r="550" spans="1:20" ht="14.25" customHeight="1" x14ac:dyDescent="0.3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</row>
    <row r="551" spans="1:20" ht="14.25" customHeight="1" x14ac:dyDescent="0.3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</row>
    <row r="552" spans="1:20" ht="14.25" customHeight="1" x14ac:dyDescent="0.3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</row>
    <row r="553" spans="1:20" ht="14.25" customHeight="1" x14ac:dyDescent="0.3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</row>
    <row r="554" spans="1:20" ht="14.25" customHeight="1" x14ac:dyDescent="0.3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</row>
    <row r="555" spans="1:20" ht="14.25" customHeight="1" x14ac:dyDescent="0.3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</row>
    <row r="556" spans="1:20" ht="14.25" customHeight="1" x14ac:dyDescent="0.3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</row>
    <row r="557" spans="1:20" ht="14.25" customHeight="1" x14ac:dyDescent="0.3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</row>
    <row r="558" spans="1:20" ht="14.25" customHeight="1" x14ac:dyDescent="0.3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</row>
    <row r="559" spans="1:20" ht="14.25" customHeight="1" x14ac:dyDescent="0.3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</row>
    <row r="560" spans="1:20" ht="14.25" customHeight="1" x14ac:dyDescent="0.3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</row>
    <row r="561" spans="1:20" ht="14.25" customHeight="1" x14ac:dyDescent="0.3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</row>
    <row r="562" spans="1:20" ht="14.25" customHeight="1" x14ac:dyDescent="0.3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</row>
    <row r="563" spans="1:20" ht="14.25" customHeight="1" x14ac:dyDescent="0.3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</row>
    <row r="564" spans="1:20" ht="14.25" customHeight="1" x14ac:dyDescent="0.3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</row>
    <row r="565" spans="1:20" ht="14.25" customHeight="1" x14ac:dyDescent="0.3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</row>
    <row r="566" spans="1:20" ht="14.25" customHeight="1" x14ac:dyDescent="0.3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</row>
    <row r="567" spans="1:20" ht="14.25" customHeight="1" x14ac:dyDescent="0.3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</row>
    <row r="568" spans="1:20" ht="14.25" customHeight="1" x14ac:dyDescent="0.3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</row>
    <row r="569" spans="1:20" ht="14.25" customHeight="1" x14ac:dyDescent="0.3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</row>
    <row r="570" spans="1:20" ht="14.25" customHeight="1" x14ac:dyDescent="0.3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</row>
    <row r="571" spans="1:20" ht="14.25" customHeight="1" x14ac:dyDescent="0.3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</row>
    <row r="572" spans="1:20" ht="14.25" customHeight="1" x14ac:dyDescent="0.3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</row>
    <row r="573" spans="1:20" ht="14.25" customHeight="1" x14ac:dyDescent="0.3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</row>
    <row r="574" spans="1:20" ht="14.25" customHeight="1" x14ac:dyDescent="0.3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</row>
    <row r="575" spans="1:20" ht="14.25" customHeight="1" x14ac:dyDescent="0.3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</row>
    <row r="576" spans="1:20" ht="14.25" customHeight="1" x14ac:dyDescent="0.3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</row>
    <row r="577" spans="1:20" ht="14.25" customHeight="1" x14ac:dyDescent="0.3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</row>
    <row r="578" spans="1:20" ht="14.25" customHeight="1" x14ac:dyDescent="0.3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</row>
    <row r="579" spans="1:20" ht="14.25" customHeight="1" x14ac:dyDescent="0.3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</row>
    <row r="580" spans="1:20" ht="14.25" customHeight="1" x14ac:dyDescent="0.3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</row>
    <row r="581" spans="1:20" ht="14.25" customHeight="1" x14ac:dyDescent="0.3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</row>
    <row r="582" spans="1:20" ht="14.25" customHeight="1" x14ac:dyDescent="0.3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</row>
    <row r="583" spans="1:20" ht="14.25" customHeight="1" x14ac:dyDescent="0.3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</row>
    <row r="584" spans="1:20" ht="14.25" customHeight="1" x14ac:dyDescent="0.3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</row>
    <row r="585" spans="1:20" ht="14.25" customHeight="1" x14ac:dyDescent="0.3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</row>
    <row r="586" spans="1:20" ht="14.25" customHeight="1" x14ac:dyDescent="0.3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</row>
    <row r="587" spans="1:20" ht="14.25" customHeight="1" x14ac:dyDescent="0.3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</row>
    <row r="588" spans="1:20" ht="14.25" customHeight="1" x14ac:dyDescent="0.3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</row>
    <row r="589" spans="1:20" ht="14.25" customHeight="1" x14ac:dyDescent="0.3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</row>
    <row r="590" spans="1:20" ht="14.25" customHeight="1" x14ac:dyDescent="0.3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</row>
    <row r="591" spans="1:20" ht="14.25" customHeight="1" x14ac:dyDescent="0.3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</row>
    <row r="592" spans="1:20" ht="14.25" customHeight="1" x14ac:dyDescent="0.3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</row>
    <row r="593" spans="1:20" ht="14.25" customHeight="1" x14ac:dyDescent="0.3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</row>
    <row r="594" spans="1:20" ht="14.25" customHeight="1" x14ac:dyDescent="0.3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</row>
    <row r="595" spans="1:20" ht="14.25" customHeight="1" x14ac:dyDescent="0.3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</row>
    <row r="596" spans="1:20" ht="14.25" customHeight="1" x14ac:dyDescent="0.3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</row>
    <row r="597" spans="1:20" ht="14.25" customHeight="1" x14ac:dyDescent="0.3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</row>
    <row r="598" spans="1:20" ht="14.25" customHeight="1" x14ac:dyDescent="0.3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</row>
    <row r="599" spans="1:20" ht="14.25" customHeight="1" x14ac:dyDescent="0.3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</row>
    <row r="600" spans="1:20" ht="14.25" customHeight="1" x14ac:dyDescent="0.3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</row>
    <row r="601" spans="1:20" ht="14.25" customHeight="1" x14ac:dyDescent="0.3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</row>
    <row r="602" spans="1:20" ht="14.25" customHeight="1" x14ac:dyDescent="0.3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</row>
    <row r="603" spans="1:20" ht="14.25" customHeight="1" x14ac:dyDescent="0.3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</row>
    <row r="604" spans="1:20" ht="14.25" customHeight="1" x14ac:dyDescent="0.3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</row>
    <row r="605" spans="1:20" ht="14.25" customHeight="1" x14ac:dyDescent="0.3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</row>
    <row r="606" spans="1:20" ht="14.25" customHeight="1" x14ac:dyDescent="0.3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</row>
    <row r="607" spans="1:20" ht="14.25" customHeight="1" x14ac:dyDescent="0.3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</row>
    <row r="608" spans="1:20" ht="14.25" customHeight="1" x14ac:dyDescent="0.3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</row>
    <row r="609" spans="1:20" ht="14.25" customHeight="1" x14ac:dyDescent="0.3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</row>
    <row r="610" spans="1:20" ht="14.25" customHeight="1" x14ac:dyDescent="0.3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</row>
    <row r="611" spans="1:20" ht="14.25" customHeight="1" x14ac:dyDescent="0.3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</row>
    <row r="612" spans="1:20" ht="14.25" customHeight="1" x14ac:dyDescent="0.3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</row>
    <row r="613" spans="1:20" ht="14.25" customHeight="1" x14ac:dyDescent="0.3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</row>
    <row r="614" spans="1:20" ht="14.25" customHeight="1" x14ac:dyDescent="0.3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</row>
    <row r="615" spans="1:20" ht="14.25" customHeight="1" x14ac:dyDescent="0.3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</row>
    <row r="616" spans="1:20" ht="14.25" customHeight="1" x14ac:dyDescent="0.3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</row>
    <row r="617" spans="1:20" ht="14.25" customHeight="1" x14ac:dyDescent="0.3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</row>
    <row r="618" spans="1:20" ht="14.25" customHeight="1" x14ac:dyDescent="0.3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</row>
    <row r="619" spans="1:20" ht="14.25" customHeight="1" x14ac:dyDescent="0.3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</row>
    <row r="620" spans="1:20" ht="14.25" customHeight="1" x14ac:dyDescent="0.3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</row>
    <row r="621" spans="1:20" ht="14.25" customHeight="1" x14ac:dyDescent="0.3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</row>
    <row r="622" spans="1:20" ht="14.25" customHeight="1" x14ac:dyDescent="0.3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</row>
    <row r="623" spans="1:20" ht="14.25" customHeight="1" x14ac:dyDescent="0.3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</row>
    <row r="624" spans="1:20" ht="14.25" customHeight="1" x14ac:dyDescent="0.3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</row>
    <row r="625" spans="1:20" ht="14.25" customHeight="1" x14ac:dyDescent="0.3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</row>
    <row r="626" spans="1:20" ht="14.25" customHeight="1" x14ac:dyDescent="0.3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</row>
    <row r="627" spans="1:20" ht="14.25" customHeight="1" x14ac:dyDescent="0.3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</row>
    <row r="628" spans="1:20" ht="14.25" customHeight="1" x14ac:dyDescent="0.3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</row>
    <row r="629" spans="1:20" ht="14.25" customHeight="1" x14ac:dyDescent="0.3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</row>
    <row r="630" spans="1:20" ht="14.25" customHeight="1" x14ac:dyDescent="0.3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</row>
    <row r="631" spans="1:20" ht="14.25" customHeight="1" x14ac:dyDescent="0.3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</row>
    <row r="632" spans="1:20" ht="14.25" customHeight="1" x14ac:dyDescent="0.3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</row>
    <row r="633" spans="1:20" ht="14.25" customHeight="1" x14ac:dyDescent="0.3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</row>
    <row r="634" spans="1:20" ht="14.25" customHeight="1" x14ac:dyDescent="0.3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</row>
    <row r="635" spans="1:20" ht="14.25" customHeight="1" x14ac:dyDescent="0.3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</row>
    <row r="636" spans="1:20" ht="14.25" customHeight="1" x14ac:dyDescent="0.3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</row>
    <row r="637" spans="1:20" ht="14.25" customHeight="1" x14ac:dyDescent="0.3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</row>
    <row r="638" spans="1:20" ht="14.25" customHeight="1" x14ac:dyDescent="0.3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</row>
    <row r="639" spans="1:20" ht="14.25" customHeight="1" x14ac:dyDescent="0.3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</row>
    <row r="640" spans="1:20" ht="14.25" customHeight="1" x14ac:dyDescent="0.3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</row>
    <row r="641" spans="1:20" ht="14.25" customHeight="1" x14ac:dyDescent="0.3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</row>
    <row r="642" spans="1:20" ht="14.25" customHeight="1" x14ac:dyDescent="0.3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</row>
    <row r="643" spans="1:20" ht="14.25" customHeight="1" x14ac:dyDescent="0.3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</row>
    <row r="644" spans="1:20" ht="14.25" customHeight="1" x14ac:dyDescent="0.3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</row>
    <row r="645" spans="1:20" ht="14.25" customHeight="1" x14ac:dyDescent="0.3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</row>
    <row r="646" spans="1:20" ht="14.25" customHeight="1" x14ac:dyDescent="0.3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</row>
    <row r="647" spans="1:20" ht="14.25" customHeight="1" x14ac:dyDescent="0.3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</row>
    <row r="648" spans="1:20" ht="14.25" customHeight="1" x14ac:dyDescent="0.3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</row>
    <row r="649" spans="1:20" ht="14.25" customHeight="1" x14ac:dyDescent="0.3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</row>
    <row r="650" spans="1:20" ht="14.25" customHeight="1" x14ac:dyDescent="0.3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</row>
    <row r="651" spans="1:20" ht="14.25" customHeight="1" x14ac:dyDescent="0.3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</row>
    <row r="652" spans="1:20" ht="14.25" customHeight="1" x14ac:dyDescent="0.3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</row>
    <row r="653" spans="1:20" ht="14.25" customHeight="1" x14ac:dyDescent="0.3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</row>
    <row r="654" spans="1:20" ht="14.25" customHeight="1" x14ac:dyDescent="0.3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</row>
    <row r="655" spans="1:20" ht="14.25" customHeight="1" x14ac:dyDescent="0.3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</row>
    <row r="656" spans="1:20" ht="14.25" customHeight="1" x14ac:dyDescent="0.3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</row>
    <row r="657" spans="1:20" ht="14.25" customHeight="1" x14ac:dyDescent="0.3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</row>
    <row r="658" spans="1:20" ht="14.25" customHeight="1" x14ac:dyDescent="0.3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</row>
    <row r="659" spans="1:20" ht="14.25" customHeight="1" x14ac:dyDescent="0.3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</row>
    <row r="660" spans="1:20" ht="14.25" customHeight="1" x14ac:dyDescent="0.3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</row>
    <row r="661" spans="1:20" ht="14.25" customHeight="1" x14ac:dyDescent="0.3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</row>
    <row r="662" spans="1:20" ht="14.25" customHeight="1" x14ac:dyDescent="0.3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</row>
    <row r="663" spans="1:20" ht="14.25" customHeight="1" x14ac:dyDescent="0.3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</row>
    <row r="664" spans="1:20" ht="14.25" customHeight="1" x14ac:dyDescent="0.3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</row>
    <row r="665" spans="1:20" ht="14.25" customHeight="1" x14ac:dyDescent="0.3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</row>
    <row r="666" spans="1:20" ht="14.25" customHeight="1" x14ac:dyDescent="0.3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</row>
    <row r="667" spans="1:20" ht="14.25" customHeight="1" x14ac:dyDescent="0.3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</row>
    <row r="668" spans="1:20" ht="14.25" customHeight="1" x14ac:dyDescent="0.3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</row>
    <row r="669" spans="1:20" ht="14.25" customHeight="1" x14ac:dyDescent="0.3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</row>
    <row r="670" spans="1:20" ht="14.25" customHeight="1" x14ac:dyDescent="0.3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</row>
    <row r="671" spans="1:20" ht="14.25" customHeight="1" x14ac:dyDescent="0.3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</row>
    <row r="672" spans="1:20" ht="14.25" customHeight="1" x14ac:dyDescent="0.3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</row>
    <row r="673" spans="1:20" ht="14.25" customHeight="1" x14ac:dyDescent="0.3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</row>
    <row r="674" spans="1:20" ht="14.25" customHeight="1" x14ac:dyDescent="0.3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</row>
    <row r="675" spans="1:20" ht="14.25" customHeight="1" x14ac:dyDescent="0.3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</row>
    <row r="676" spans="1:20" ht="14.25" customHeight="1" x14ac:dyDescent="0.3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</row>
    <row r="677" spans="1:20" ht="14.25" customHeight="1" x14ac:dyDescent="0.3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</row>
    <row r="678" spans="1:20" ht="14.25" customHeight="1" x14ac:dyDescent="0.3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</row>
    <row r="679" spans="1:20" ht="14.25" customHeight="1" x14ac:dyDescent="0.3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</row>
    <row r="680" spans="1:20" ht="14.25" customHeight="1" x14ac:dyDescent="0.3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</row>
    <row r="681" spans="1:20" ht="14.25" customHeight="1" x14ac:dyDescent="0.3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</row>
    <row r="682" spans="1:20" ht="14.25" customHeight="1" x14ac:dyDescent="0.3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</row>
    <row r="683" spans="1:20" ht="14.25" customHeight="1" x14ac:dyDescent="0.3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</row>
    <row r="684" spans="1:20" ht="14.25" customHeight="1" x14ac:dyDescent="0.3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</row>
    <row r="685" spans="1:20" ht="14.25" customHeight="1" x14ac:dyDescent="0.3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</row>
    <row r="686" spans="1:20" ht="14.25" customHeight="1" x14ac:dyDescent="0.3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</row>
    <row r="687" spans="1:20" ht="14.25" customHeight="1" x14ac:dyDescent="0.3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</row>
    <row r="688" spans="1:20" ht="14.25" customHeight="1" x14ac:dyDescent="0.3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</row>
    <row r="689" spans="1:20" ht="14.25" customHeight="1" x14ac:dyDescent="0.3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</row>
    <row r="690" spans="1:20" ht="14.25" customHeight="1" x14ac:dyDescent="0.3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</row>
    <row r="691" spans="1:20" ht="14.25" customHeight="1" x14ac:dyDescent="0.3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</row>
    <row r="692" spans="1:20" ht="14.25" customHeight="1" x14ac:dyDescent="0.3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</row>
    <row r="693" spans="1:20" ht="14.25" customHeight="1" x14ac:dyDescent="0.3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</row>
    <row r="694" spans="1:20" ht="14.25" customHeight="1" x14ac:dyDescent="0.3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</row>
    <row r="695" spans="1:20" ht="14.25" customHeight="1" x14ac:dyDescent="0.3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</row>
    <row r="696" spans="1:20" ht="14.25" customHeight="1" x14ac:dyDescent="0.3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</row>
    <row r="697" spans="1:20" ht="14.25" customHeight="1" x14ac:dyDescent="0.3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</row>
    <row r="698" spans="1:20" ht="14.25" customHeight="1" x14ac:dyDescent="0.3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</row>
    <row r="699" spans="1:20" ht="14.25" customHeight="1" x14ac:dyDescent="0.3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</row>
    <row r="700" spans="1:20" ht="14.25" customHeight="1" x14ac:dyDescent="0.3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</row>
    <row r="701" spans="1:20" ht="14.25" customHeight="1" x14ac:dyDescent="0.3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</row>
    <row r="702" spans="1:20" ht="14.25" customHeight="1" x14ac:dyDescent="0.3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</row>
    <row r="703" spans="1:20" ht="14.25" customHeight="1" x14ac:dyDescent="0.3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</row>
    <row r="704" spans="1:20" ht="14.25" customHeight="1" x14ac:dyDescent="0.3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</row>
    <row r="705" spans="1:20" ht="14.25" customHeight="1" x14ac:dyDescent="0.3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</row>
    <row r="706" spans="1:20" ht="14.25" customHeight="1" x14ac:dyDescent="0.3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</row>
    <row r="707" spans="1:20" ht="14.25" customHeight="1" x14ac:dyDescent="0.3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</row>
    <row r="708" spans="1:20" ht="14.25" customHeight="1" x14ac:dyDescent="0.3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</row>
    <row r="709" spans="1:20" ht="14.25" customHeight="1" x14ac:dyDescent="0.3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</row>
    <row r="710" spans="1:20" ht="14.25" customHeight="1" x14ac:dyDescent="0.3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</row>
    <row r="711" spans="1:20" ht="14.25" customHeight="1" x14ac:dyDescent="0.3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</row>
    <row r="712" spans="1:20" ht="14.25" customHeight="1" x14ac:dyDescent="0.3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</row>
    <row r="713" spans="1:20" ht="14.25" customHeight="1" x14ac:dyDescent="0.3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</row>
    <row r="714" spans="1:20" ht="14.25" customHeight="1" x14ac:dyDescent="0.3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</row>
    <row r="715" spans="1:20" ht="14.25" customHeight="1" x14ac:dyDescent="0.3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</row>
    <row r="716" spans="1:20" ht="14.25" customHeight="1" x14ac:dyDescent="0.3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</row>
    <row r="717" spans="1:20" ht="14.25" customHeight="1" x14ac:dyDescent="0.3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</row>
    <row r="718" spans="1:20" ht="14.25" customHeight="1" x14ac:dyDescent="0.3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</row>
    <row r="719" spans="1:20" ht="14.25" customHeight="1" x14ac:dyDescent="0.3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</row>
    <row r="720" spans="1:20" ht="14.25" customHeight="1" x14ac:dyDescent="0.3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</row>
    <row r="721" spans="1:20" ht="14.25" customHeight="1" x14ac:dyDescent="0.3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</row>
    <row r="722" spans="1:20" ht="14.25" customHeight="1" x14ac:dyDescent="0.3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</row>
    <row r="723" spans="1:20" ht="14.25" customHeight="1" x14ac:dyDescent="0.3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</row>
    <row r="724" spans="1:20" ht="14.25" customHeight="1" x14ac:dyDescent="0.3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</row>
    <row r="725" spans="1:20" ht="14.25" customHeight="1" x14ac:dyDescent="0.3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</row>
    <row r="726" spans="1:20" ht="14.25" customHeight="1" x14ac:dyDescent="0.3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</row>
    <row r="727" spans="1:20" ht="14.25" customHeight="1" x14ac:dyDescent="0.3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</row>
    <row r="728" spans="1:20" ht="14.25" customHeight="1" x14ac:dyDescent="0.3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</row>
    <row r="729" spans="1:20" ht="14.25" customHeight="1" x14ac:dyDescent="0.3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</row>
    <row r="730" spans="1:20" ht="14.25" customHeight="1" x14ac:dyDescent="0.3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</row>
    <row r="731" spans="1:20" ht="14.25" customHeight="1" x14ac:dyDescent="0.3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</row>
    <row r="732" spans="1:20" ht="14.25" customHeight="1" x14ac:dyDescent="0.3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</row>
    <row r="733" spans="1:20" ht="14.25" customHeight="1" x14ac:dyDescent="0.3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</row>
    <row r="734" spans="1:20" ht="14.25" customHeight="1" x14ac:dyDescent="0.3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</row>
    <row r="735" spans="1:20" ht="14.25" customHeight="1" x14ac:dyDescent="0.3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</row>
    <row r="736" spans="1:20" ht="14.25" customHeight="1" x14ac:dyDescent="0.3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</row>
    <row r="737" spans="1:20" ht="14.25" customHeight="1" x14ac:dyDescent="0.3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</row>
    <row r="738" spans="1:20" ht="14.25" customHeight="1" x14ac:dyDescent="0.3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</row>
    <row r="739" spans="1:20" ht="14.25" customHeight="1" x14ac:dyDescent="0.3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</row>
    <row r="740" spans="1:20" ht="14.25" customHeight="1" x14ac:dyDescent="0.3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</row>
    <row r="741" spans="1:20" ht="14.25" customHeight="1" x14ac:dyDescent="0.3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</row>
    <row r="742" spans="1:20" ht="14.25" customHeight="1" x14ac:dyDescent="0.3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</row>
    <row r="743" spans="1:20" ht="14.25" customHeight="1" x14ac:dyDescent="0.3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</row>
    <row r="744" spans="1:20" ht="14.25" customHeight="1" x14ac:dyDescent="0.3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</row>
    <row r="745" spans="1:20" ht="14.25" customHeight="1" x14ac:dyDescent="0.3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</row>
    <row r="746" spans="1:20" ht="14.25" customHeight="1" x14ac:dyDescent="0.3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</row>
    <row r="747" spans="1:20" ht="14.25" customHeight="1" x14ac:dyDescent="0.3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</row>
    <row r="748" spans="1:20" ht="14.25" customHeight="1" x14ac:dyDescent="0.3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</row>
    <row r="749" spans="1:20" ht="14.25" customHeight="1" x14ac:dyDescent="0.3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</row>
    <row r="750" spans="1:20" ht="14.25" customHeight="1" x14ac:dyDescent="0.3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</row>
    <row r="751" spans="1:20" ht="14.25" customHeight="1" x14ac:dyDescent="0.3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</row>
    <row r="752" spans="1:20" ht="14.25" customHeight="1" x14ac:dyDescent="0.3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</row>
    <row r="753" spans="1:20" ht="14.25" customHeight="1" x14ac:dyDescent="0.3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</row>
    <row r="754" spans="1:20" ht="14.25" customHeight="1" x14ac:dyDescent="0.3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</row>
    <row r="755" spans="1:20" ht="14.25" customHeight="1" x14ac:dyDescent="0.3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</row>
    <row r="756" spans="1:20" ht="14.25" customHeight="1" x14ac:dyDescent="0.3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</row>
    <row r="757" spans="1:20" ht="14.25" customHeight="1" x14ac:dyDescent="0.3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</row>
    <row r="758" spans="1:20" ht="14.25" customHeight="1" x14ac:dyDescent="0.3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</row>
    <row r="759" spans="1:20" ht="14.25" customHeight="1" x14ac:dyDescent="0.3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</row>
    <row r="760" spans="1:20" ht="14.25" customHeight="1" x14ac:dyDescent="0.3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</row>
    <row r="761" spans="1:20" ht="14.25" customHeight="1" x14ac:dyDescent="0.3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</row>
    <row r="762" spans="1:20" ht="14.25" customHeight="1" x14ac:dyDescent="0.3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</row>
    <row r="763" spans="1:20" ht="14.25" customHeight="1" x14ac:dyDescent="0.3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</row>
    <row r="764" spans="1:20" ht="14.25" customHeight="1" x14ac:dyDescent="0.3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</row>
    <row r="765" spans="1:20" ht="14.25" customHeight="1" x14ac:dyDescent="0.3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</row>
    <row r="766" spans="1:20" ht="14.25" customHeight="1" x14ac:dyDescent="0.3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</row>
    <row r="767" spans="1:20" ht="14.25" customHeight="1" x14ac:dyDescent="0.3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</row>
    <row r="768" spans="1:20" ht="14.25" customHeight="1" x14ac:dyDescent="0.3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</row>
    <row r="769" spans="1:20" ht="14.25" customHeight="1" x14ac:dyDescent="0.3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</row>
    <row r="770" spans="1:20" ht="14.25" customHeight="1" x14ac:dyDescent="0.3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</row>
    <row r="771" spans="1:20" ht="14.25" customHeight="1" x14ac:dyDescent="0.3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</row>
    <row r="772" spans="1:20" ht="14.25" customHeight="1" x14ac:dyDescent="0.3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</row>
    <row r="773" spans="1:20" ht="14.25" customHeight="1" x14ac:dyDescent="0.3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</row>
    <row r="774" spans="1:20" ht="14.25" customHeight="1" x14ac:dyDescent="0.3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</row>
    <row r="775" spans="1:20" ht="14.25" customHeight="1" x14ac:dyDescent="0.3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</row>
    <row r="776" spans="1:20" ht="14.25" customHeight="1" x14ac:dyDescent="0.3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</row>
    <row r="777" spans="1:20" ht="14.25" customHeight="1" x14ac:dyDescent="0.3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</row>
    <row r="778" spans="1:20" ht="14.25" customHeight="1" x14ac:dyDescent="0.3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</row>
    <row r="779" spans="1:20" ht="14.25" customHeight="1" x14ac:dyDescent="0.3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</row>
    <row r="780" spans="1:20" ht="14.25" customHeight="1" x14ac:dyDescent="0.3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</row>
    <row r="781" spans="1:20" ht="14.25" customHeight="1" x14ac:dyDescent="0.3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</row>
    <row r="782" spans="1:20" ht="14.25" customHeight="1" x14ac:dyDescent="0.3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</row>
    <row r="783" spans="1:20" ht="14.25" customHeight="1" x14ac:dyDescent="0.3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</row>
    <row r="784" spans="1:20" ht="14.25" customHeight="1" x14ac:dyDescent="0.3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</row>
    <row r="785" spans="1:20" ht="14.25" customHeight="1" x14ac:dyDescent="0.3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</row>
    <row r="786" spans="1:20" ht="14.25" customHeight="1" x14ac:dyDescent="0.3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</row>
    <row r="787" spans="1:20" ht="14.25" customHeight="1" x14ac:dyDescent="0.3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</row>
    <row r="788" spans="1:20" ht="14.25" customHeight="1" x14ac:dyDescent="0.3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</row>
    <row r="789" spans="1:20" ht="14.25" customHeight="1" x14ac:dyDescent="0.3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</row>
    <row r="790" spans="1:20" ht="14.25" customHeight="1" x14ac:dyDescent="0.3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</row>
    <row r="791" spans="1:20" ht="14.25" customHeight="1" x14ac:dyDescent="0.3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</row>
    <row r="792" spans="1:20" ht="14.25" customHeight="1" x14ac:dyDescent="0.3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</row>
    <row r="793" spans="1:20" ht="14.25" customHeight="1" x14ac:dyDescent="0.3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</row>
    <row r="794" spans="1:20" ht="14.25" customHeight="1" x14ac:dyDescent="0.3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</row>
    <row r="795" spans="1:20" ht="14.25" customHeight="1" x14ac:dyDescent="0.3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</row>
    <row r="796" spans="1:20" ht="14.25" customHeight="1" x14ac:dyDescent="0.3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</row>
    <row r="797" spans="1:20" ht="14.25" customHeight="1" x14ac:dyDescent="0.3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</row>
    <row r="798" spans="1:20" ht="14.25" customHeight="1" x14ac:dyDescent="0.3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</row>
    <row r="799" spans="1:20" ht="14.25" customHeight="1" x14ac:dyDescent="0.3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</row>
    <row r="800" spans="1:20" ht="14.25" customHeight="1" x14ac:dyDescent="0.3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</row>
    <row r="801" spans="1:20" ht="14.25" customHeight="1" x14ac:dyDescent="0.3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</row>
    <row r="802" spans="1:20" ht="14.25" customHeight="1" x14ac:dyDescent="0.3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</row>
    <row r="803" spans="1:20" ht="14.25" customHeight="1" x14ac:dyDescent="0.3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</row>
    <row r="804" spans="1:20" ht="14.25" customHeight="1" x14ac:dyDescent="0.3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</row>
    <row r="805" spans="1:20" ht="14.25" customHeight="1" x14ac:dyDescent="0.3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</row>
    <row r="806" spans="1:20" ht="14.25" customHeight="1" x14ac:dyDescent="0.3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</row>
    <row r="807" spans="1:20" ht="14.25" customHeight="1" x14ac:dyDescent="0.3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</row>
    <row r="808" spans="1:20" ht="14.25" customHeight="1" x14ac:dyDescent="0.3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</row>
    <row r="809" spans="1:20" ht="14.25" customHeight="1" x14ac:dyDescent="0.3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</row>
    <row r="810" spans="1:20" ht="14.25" customHeight="1" x14ac:dyDescent="0.3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</row>
    <row r="811" spans="1:20" ht="14.25" customHeight="1" x14ac:dyDescent="0.3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</row>
    <row r="812" spans="1:20" ht="14.25" customHeight="1" x14ac:dyDescent="0.3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</row>
    <row r="813" spans="1:20" ht="14.25" customHeight="1" x14ac:dyDescent="0.3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</row>
    <row r="814" spans="1:20" ht="14.25" customHeight="1" x14ac:dyDescent="0.3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</row>
    <row r="815" spans="1:20" ht="14.25" customHeight="1" x14ac:dyDescent="0.3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</row>
    <row r="816" spans="1:20" ht="14.25" customHeight="1" x14ac:dyDescent="0.3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</row>
    <row r="817" spans="1:20" ht="14.25" customHeight="1" x14ac:dyDescent="0.3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</row>
    <row r="818" spans="1:20" ht="14.25" customHeight="1" x14ac:dyDescent="0.3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</row>
    <row r="819" spans="1:20" ht="14.25" customHeight="1" x14ac:dyDescent="0.3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</row>
    <row r="820" spans="1:20" ht="14.25" customHeight="1" x14ac:dyDescent="0.3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</row>
    <row r="821" spans="1:20" ht="14.25" customHeight="1" x14ac:dyDescent="0.3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</row>
    <row r="822" spans="1:20" ht="14.25" customHeight="1" x14ac:dyDescent="0.3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</row>
    <row r="823" spans="1:20" ht="14.25" customHeight="1" x14ac:dyDescent="0.3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</row>
    <row r="824" spans="1:20" ht="14.25" customHeight="1" x14ac:dyDescent="0.3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</row>
    <row r="825" spans="1:20" ht="14.25" customHeight="1" x14ac:dyDescent="0.3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</row>
    <row r="826" spans="1:20" ht="14.25" customHeight="1" x14ac:dyDescent="0.3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</row>
    <row r="827" spans="1:20" ht="14.25" customHeight="1" x14ac:dyDescent="0.3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</row>
    <row r="828" spans="1:20" ht="14.25" customHeight="1" x14ac:dyDescent="0.3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</row>
    <row r="829" spans="1:20" ht="14.25" customHeight="1" x14ac:dyDescent="0.3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</row>
    <row r="830" spans="1:20" ht="14.25" customHeight="1" x14ac:dyDescent="0.3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</row>
    <row r="831" spans="1:20" ht="14.25" customHeight="1" x14ac:dyDescent="0.3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</row>
    <row r="832" spans="1:20" ht="14.25" customHeight="1" x14ac:dyDescent="0.3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</row>
    <row r="833" spans="1:20" ht="14.25" customHeight="1" x14ac:dyDescent="0.3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</row>
    <row r="834" spans="1:20" ht="14.25" customHeight="1" x14ac:dyDescent="0.3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</row>
    <row r="835" spans="1:20" ht="14.25" customHeight="1" x14ac:dyDescent="0.3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</row>
    <row r="836" spans="1:20" ht="14.25" customHeight="1" x14ac:dyDescent="0.3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</row>
    <row r="837" spans="1:20" ht="14.25" customHeight="1" x14ac:dyDescent="0.3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</row>
    <row r="838" spans="1:20" ht="14.25" customHeight="1" x14ac:dyDescent="0.3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</row>
    <row r="839" spans="1:20" ht="14.25" customHeight="1" x14ac:dyDescent="0.3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</row>
    <row r="840" spans="1:20" ht="14.25" customHeight="1" x14ac:dyDescent="0.3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</row>
    <row r="841" spans="1:20" ht="14.25" customHeight="1" x14ac:dyDescent="0.3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</row>
    <row r="842" spans="1:20" ht="14.25" customHeight="1" x14ac:dyDescent="0.3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</row>
    <row r="843" spans="1:20" ht="14.25" customHeight="1" x14ac:dyDescent="0.3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</row>
    <row r="844" spans="1:20" ht="14.25" customHeight="1" x14ac:dyDescent="0.3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</row>
    <row r="845" spans="1:20" ht="14.25" customHeight="1" x14ac:dyDescent="0.3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</row>
    <row r="846" spans="1:20" ht="14.25" customHeight="1" x14ac:dyDescent="0.3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</row>
    <row r="847" spans="1:20" ht="14.25" customHeight="1" x14ac:dyDescent="0.3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</row>
    <row r="848" spans="1:20" ht="14.25" customHeight="1" x14ac:dyDescent="0.3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</row>
    <row r="849" spans="1:20" ht="14.25" customHeight="1" x14ac:dyDescent="0.3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</row>
    <row r="850" spans="1:20" ht="14.25" customHeight="1" x14ac:dyDescent="0.3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</row>
    <row r="851" spans="1:20" ht="14.25" customHeight="1" x14ac:dyDescent="0.3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</row>
    <row r="852" spans="1:20" ht="14.25" customHeight="1" x14ac:dyDescent="0.3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</row>
    <row r="853" spans="1:20" ht="14.25" customHeight="1" x14ac:dyDescent="0.3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</row>
    <row r="854" spans="1:20" ht="14.25" customHeight="1" x14ac:dyDescent="0.3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</row>
    <row r="855" spans="1:20" ht="14.25" customHeight="1" x14ac:dyDescent="0.3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</row>
    <row r="856" spans="1:20" ht="14.25" customHeight="1" x14ac:dyDescent="0.3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</row>
    <row r="857" spans="1:20" ht="14.25" customHeight="1" x14ac:dyDescent="0.3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</row>
    <row r="858" spans="1:20" ht="14.25" customHeight="1" x14ac:dyDescent="0.3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</row>
    <row r="859" spans="1:20" ht="14.25" customHeight="1" x14ac:dyDescent="0.3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</row>
    <row r="860" spans="1:20" ht="14.25" customHeight="1" x14ac:dyDescent="0.3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</row>
    <row r="861" spans="1:20" ht="14.25" customHeight="1" x14ac:dyDescent="0.3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</row>
    <row r="862" spans="1:20" ht="14.25" customHeight="1" x14ac:dyDescent="0.3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</row>
    <row r="863" spans="1:20" ht="14.25" customHeight="1" x14ac:dyDescent="0.3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</row>
    <row r="864" spans="1:20" ht="14.25" customHeight="1" x14ac:dyDescent="0.3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</row>
    <row r="865" spans="1:20" ht="14.25" customHeight="1" x14ac:dyDescent="0.3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</row>
    <row r="866" spans="1:20" ht="14.25" customHeight="1" x14ac:dyDescent="0.3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</row>
    <row r="867" spans="1:20" ht="14.25" customHeight="1" x14ac:dyDescent="0.3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</row>
    <row r="868" spans="1:20" ht="14.25" customHeight="1" x14ac:dyDescent="0.3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</row>
    <row r="869" spans="1:20" ht="14.25" customHeight="1" x14ac:dyDescent="0.3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</row>
    <row r="870" spans="1:20" ht="14.25" customHeight="1" x14ac:dyDescent="0.3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</row>
    <row r="871" spans="1:20" ht="14.25" customHeight="1" x14ac:dyDescent="0.3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</row>
    <row r="872" spans="1:20" ht="14.25" customHeight="1" x14ac:dyDescent="0.3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</row>
    <row r="873" spans="1:20" ht="14.25" customHeight="1" x14ac:dyDescent="0.3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</row>
    <row r="874" spans="1:20" ht="14.25" customHeight="1" x14ac:dyDescent="0.3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</row>
    <row r="875" spans="1:20" ht="14.25" customHeight="1" x14ac:dyDescent="0.3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</row>
    <row r="876" spans="1:20" ht="14.25" customHeight="1" x14ac:dyDescent="0.3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</row>
    <row r="877" spans="1:20" ht="14.25" customHeight="1" x14ac:dyDescent="0.3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</row>
    <row r="878" spans="1:20" ht="14.25" customHeight="1" x14ac:dyDescent="0.3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</row>
    <row r="879" spans="1:20" ht="14.25" customHeight="1" x14ac:dyDescent="0.3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</row>
    <row r="880" spans="1:20" ht="14.25" customHeight="1" x14ac:dyDescent="0.3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</row>
    <row r="881" spans="1:20" ht="14.25" customHeight="1" x14ac:dyDescent="0.3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</row>
    <row r="882" spans="1:20" ht="14.25" customHeight="1" x14ac:dyDescent="0.3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</row>
    <row r="883" spans="1:20" ht="14.25" customHeight="1" x14ac:dyDescent="0.3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</row>
    <row r="884" spans="1:20" ht="14.25" customHeight="1" x14ac:dyDescent="0.3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</row>
    <row r="885" spans="1:20" ht="14.25" customHeight="1" x14ac:dyDescent="0.3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</row>
    <row r="886" spans="1:20" ht="14.25" customHeight="1" x14ac:dyDescent="0.3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</row>
    <row r="887" spans="1:20" ht="14.25" customHeight="1" x14ac:dyDescent="0.3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</row>
    <row r="888" spans="1:20" ht="14.25" customHeight="1" x14ac:dyDescent="0.3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</row>
    <row r="889" spans="1:20" ht="14.25" customHeight="1" x14ac:dyDescent="0.3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</row>
    <row r="890" spans="1:20" ht="14.25" customHeight="1" x14ac:dyDescent="0.3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</row>
    <row r="891" spans="1:20" ht="14.25" customHeight="1" x14ac:dyDescent="0.3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</row>
    <row r="892" spans="1:20" ht="14.25" customHeight="1" x14ac:dyDescent="0.3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</row>
    <row r="893" spans="1:20" ht="14.25" customHeight="1" x14ac:dyDescent="0.3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</row>
    <row r="894" spans="1:20" ht="14.25" customHeight="1" x14ac:dyDescent="0.3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</row>
    <row r="895" spans="1:20" ht="14.25" customHeight="1" x14ac:dyDescent="0.3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</row>
    <row r="896" spans="1:20" ht="14.25" customHeight="1" x14ac:dyDescent="0.3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</row>
    <row r="897" spans="1:20" ht="14.25" customHeight="1" x14ac:dyDescent="0.3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</row>
    <row r="898" spans="1:20" ht="14.25" customHeight="1" x14ac:dyDescent="0.3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</row>
    <row r="899" spans="1:20" ht="14.25" customHeight="1" x14ac:dyDescent="0.3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</row>
    <row r="900" spans="1:20" ht="14.25" customHeight="1" x14ac:dyDescent="0.3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</row>
    <row r="901" spans="1:20" ht="14.25" customHeight="1" x14ac:dyDescent="0.3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</row>
    <row r="902" spans="1:20" ht="14.25" customHeight="1" x14ac:dyDescent="0.3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</row>
    <row r="903" spans="1:20" ht="14.25" customHeight="1" x14ac:dyDescent="0.3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</row>
    <row r="904" spans="1:20" ht="14.25" customHeight="1" x14ac:dyDescent="0.3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</row>
    <row r="905" spans="1:20" ht="14.25" customHeight="1" x14ac:dyDescent="0.3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</row>
    <row r="906" spans="1:20" ht="14.25" customHeight="1" x14ac:dyDescent="0.3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</row>
    <row r="907" spans="1:20" ht="14.25" customHeight="1" x14ac:dyDescent="0.3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</row>
    <row r="908" spans="1:20" ht="14.25" customHeight="1" x14ac:dyDescent="0.3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</row>
    <row r="909" spans="1:20" ht="14.25" customHeight="1" x14ac:dyDescent="0.3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</row>
    <row r="910" spans="1:20" ht="14.25" customHeight="1" x14ac:dyDescent="0.3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</row>
    <row r="911" spans="1:20" ht="14.25" customHeight="1" x14ac:dyDescent="0.3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</row>
    <row r="912" spans="1:20" ht="14.25" customHeight="1" x14ac:dyDescent="0.3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</row>
    <row r="913" spans="1:20" ht="14.25" customHeight="1" x14ac:dyDescent="0.3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</row>
    <row r="914" spans="1:20" ht="14.25" customHeight="1" x14ac:dyDescent="0.3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</row>
    <row r="915" spans="1:20" ht="14.25" customHeight="1" x14ac:dyDescent="0.3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</row>
    <row r="916" spans="1:20" ht="14.25" customHeight="1" x14ac:dyDescent="0.3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</row>
    <row r="917" spans="1:20" ht="14.25" customHeight="1" x14ac:dyDescent="0.3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</row>
    <row r="918" spans="1:20" ht="14.25" customHeight="1" x14ac:dyDescent="0.3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</row>
    <row r="919" spans="1:20" ht="14.25" customHeight="1" x14ac:dyDescent="0.3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</row>
    <row r="920" spans="1:20" ht="14.25" customHeight="1" x14ac:dyDescent="0.3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</row>
    <row r="921" spans="1:20" ht="14.25" customHeight="1" x14ac:dyDescent="0.3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</row>
    <row r="922" spans="1:20" ht="14.25" customHeight="1" x14ac:dyDescent="0.3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</row>
    <row r="923" spans="1:20" ht="14.25" customHeight="1" x14ac:dyDescent="0.3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</row>
    <row r="924" spans="1:20" ht="14.25" customHeight="1" x14ac:dyDescent="0.3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</row>
    <row r="925" spans="1:20" ht="14.25" customHeight="1" x14ac:dyDescent="0.3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</row>
    <row r="926" spans="1:20" ht="14.25" customHeight="1" x14ac:dyDescent="0.3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</row>
    <row r="927" spans="1:20" ht="14.25" customHeight="1" x14ac:dyDescent="0.3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</row>
    <row r="928" spans="1:20" ht="14.25" customHeight="1" x14ac:dyDescent="0.3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</row>
    <row r="929" spans="1:20" ht="14.25" customHeight="1" x14ac:dyDescent="0.3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</row>
    <row r="930" spans="1:20" ht="14.25" customHeight="1" x14ac:dyDescent="0.3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</row>
    <row r="931" spans="1:20" ht="14.25" customHeight="1" x14ac:dyDescent="0.3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</row>
    <row r="932" spans="1:20" ht="14.25" customHeight="1" x14ac:dyDescent="0.3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</row>
    <row r="933" spans="1:20" ht="14.25" customHeight="1" x14ac:dyDescent="0.3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</row>
    <row r="934" spans="1:20" ht="14.25" customHeight="1" x14ac:dyDescent="0.3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</row>
    <row r="935" spans="1:20" ht="14.25" customHeight="1" x14ac:dyDescent="0.3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</row>
    <row r="936" spans="1:20" ht="14.25" customHeight="1" x14ac:dyDescent="0.3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</row>
    <row r="937" spans="1:20" ht="14.25" customHeight="1" x14ac:dyDescent="0.3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</row>
    <row r="938" spans="1:20" ht="14.25" customHeight="1" x14ac:dyDescent="0.3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</row>
    <row r="939" spans="1:20" ht="14.25" customHeight="1" x14ac:dyDescent="0.3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</row>
    <row r="940" spans="1:20" ht="14.25" customHeight="1" x14ac:dyDescent="0.3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</row>
    <row r="941" spans="1:20" ht="14.25" customHeight="1" x14ac:dyDescent="0.3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</row>
    <row r="942" spans="1:20" ht="14.25" customHeight="1" x14ac:dyDescent="0.3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</row>
    <row r="943" spans="1:20" ht="14.25" customHeight="1" x14ac:dyDescent="0.3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</row>
    <row r="944" spans="1:20" ht="14.25" customHeight="1" x14ac:dyDescent="0.3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</row>
    <row r="945" spans="1:20" ht="14.25" customHeight="1" x14ac:dyDescent="0.3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</row>
    <row r="946" spans="1:20" ht="14.25" customHeight="1" x14ac:dyDescent="0.3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</row>
    <row r="947" spans="1:20" ht="14.25" customHeight="1" x14ac:dyDescent="0.3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</row>
    <row r="948" spans="1:20" ht="14.25" customHeight="1" x14ac:dyDescent="0.3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</row>
    <row r="949" spans="1:20" ht="14.25" customHeight="1" x14ac:dyDescent="0.3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</row>
    <row r="950" spans="1:20" ht="14.25" customHeight="1" x14ac:dyDescent="0.3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</row>
    <row r="951" spans="1:20" ht="14.25" customHeight="1" x14ac:dyDescent="0.3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</row>
    <row r="952" spans="1:20" ht="14.25" customHeight="1" x14ac:dyDescent="0.3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</row>
    <row r="953" spans="1:20" ht="14.25" customHeight="1" x14ac:dyDescent="0.3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</row>
    <row r="954" spans="1:20" ht="14.25" customHeight="1" x14ac:dyDescent="0.3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</row>
    <row r="955" spans="1:20" ht="14.25" customHeight="1" x14ac:dyDescent="0.3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</row>
    <row r="956" spans="1:20" ht="14.25" customHeight="1" x14ac:dyDescent="0.3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</row>
    <row r="957" spans="1:20" ht="14.25" customHeight="1" x14ac:dyDescent="0.3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</row>
    <row r="958" spans="1:20" ht="14.25" customHeight="1" x14ac:dyDescent="0.3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</row>
    <row r="959" spans="1:20" ht="14.25" customHeight="1" x14ac:dyDescent="0.3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</row>
    <row r="960" spans="1:20" ht="14.25" customHeight="1" x14ac:dyDescent="0.3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</row>
    <row r="961" spans="1:20" ht="14.25" customHeight="1" x14ac:dyDescent="0.3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</row>
    <row r="962" spans="1:20" ht="14.25" customHeight="1" x14ac:dyDescent="0.3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</row>
    <row r="963" spans="1:20" ht="14.25" customHeight="1" x14ac:dyDescent="0.3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</row>
    <row r="964" spans="1:20" ht="14.25" customHeight="1" x14ac:dyDescent="0.3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</row>
    <row r="965" spans="1:20" ht="14.25" customHeight="1" x14ac:dyDescent="0.3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</row>
    <row r="966" spans="1:20" ht="14.25" customHeight="1" x14ac:dyDescent="0.3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</row>
    <row r="967" spans="1:20" ht="14.25" customHeight="1" x14ac:dyDescent="0.3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</row>
    <row r="968" spans="1:20" ht="14.25" customHeight="1" x14ac:dyDescent="0.3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</row>
    <row r="969" spans="1:20" ht="14.25" customHeight="1" x14ac:dyDescent="0.3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</row>
    <row r="970" spans="1:20" ht="14.25" customHeight="1" x14ac:dyDescent="0.3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</row>
    <row r="971" spans="1:20" ht="14.25" customHeight="1" x14ac:dyDescent="0.3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</row>
    <row r="972" spans="1:20" ht="14.25" customHeight="1" x14ac:dyDescent="0.3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</row>
    <row r="973" spans="1:20" ht="14.25" customHeight="1" x14ac:dyDescent="0.3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</row>
    <row r="974" spans="1:20" ht="14.25" customHeight="1" x14ac:dyDescent="0.3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</row>
    <row r="975" spans="1:20" ht="14.25" customHeight="1" x14ac:dyDescent="0.3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</row>
    <row r="976" spans="1:20" ht="14.25" customHeight="1" x14ac:dyDescent="0.3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</row>
    <row r="977" spans="1:20" ht="14.25" customHeight="1" x14ac:dyDescent="0.3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</row>
    <row r="978" spans="1:20" ht="14.25" customHeight="1" x14ac:dyDescent="0.3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</row>
    <row r="979" spans="1:20" ht="14.25" customHeight="1" x14ac:dyDescent="0.3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</row>
    <row r="980" spans="1:20" ht="14.25" customHeight="1" x14ac:dyDescent="0.3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</row>
    <row r="981" spans="1:20" ht="14.25" customHeight="1" x14ac:dyDescent="0.3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</row>
    <row r="982" spans="1:20" ht="14.25" customHeight="1" x14ac:dyDescent="0.3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</row>
    <row r="983" spans="1:20" ht="14.25" customHeight="1" x14ac:dyDescent="0.3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</row>
    <row r="984" spans="1:20" ht="14.25" customHeight="1" x14ac:dyDescent="0.3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</row>
    <row r="985" spans="1:20" ht="14.25" customHeight="1" x14ac:dyDescent="0.3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</row>
    <row r="986" spans="1:20" ht="14.25" customHeight="1" x14ac:dyDescent="0.3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</row>
    <row r="987" spans="1:20" ht="14.25" customHeight="1" x14ac:dyDescent="0.3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</row>
    <row r="988" spans="1:20" ht="14.25" customHeight="1" x14ac:dyDescent="0.3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</row>
    <row r="989" spans="1:20" ht="14.25" customHeight="1" x14ac:dyDescent="0.3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</row>
    <row r="990" spans="1:20" ht="14.25" customHeight="1" x14ac:dyDescent="0.3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</row>
    <row r="991" spans="1:20" ht="14.25" customHeight="1" x14ac:dyDescent="0.3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</row>
    <row r="992" spans="1:20" ht="14.25" customHeight="1" x14ac:dyDescent="0.3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</row>
    <row r="993" spans="1:20" ht="14.25" customHeight="1" x14ac:dyDescent="0.3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</row>
    <row r="994" spans="1:20" ht="14.25" customHeight="1" x14ac:dyDescent="0.3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</row>
    <row r="995" spans="1:20" ht="14.25" customHeight="1" x14ac:dyDescent="0.3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</row>
    <row r="996" spans="1:20" ht="14.25" customHeight="1" x14ac:dyDescent="0.3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</row>
    <row r="997" spans="1:20" ht="14.25" customHeight="1" x14ac:dyDescent="0.3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</row>
    <row r="998" spans="1:20" ht="14.25" customHeight="1" x14ac:dyDescent="0.3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</row>
    <row r="999" spans="1:20" ht="14.25" customHeight="1" x14ac:dyDescent="0.3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</row>
  </sheetData>
  <mergeCells count="1">
    <mergeCell ref="A5:S5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0. RIEPILOGO</vt:lpstr>
      <vt:lpstr>0.a ISTRUZIONI DI COMPILAZIONE</vt:lpstr>
      <vt:lpstr>Modello Budget GI TENTATIVE</vt:lpstr>
      <vt:lpstr>1.aModello Rendiconto GI </vt:lpstr>
      <vt:lpstr>1.bModello Rendiconto MI</vt:lpstr>
      <vt:lpstr>1.cModello Rendiconto M-PI</vt:lpstr>
      <vt:lpstr>2. Gantt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Di Nardo</dc:creator>
  <cp:lastModifiedBy>Luca Fabbri - Consorzio Inest</cp:lastModifiedBy>
  <dcterms:created xsi:type="dcterms:W3CDTF">2015-06-05T18:19:34Z</dcterms:created>
  <dcterms:modified xsi:type="dcterms:W3CDTF">2024-07-25T12:47:46Z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